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5465" activeTab="1"/>
  </bookViews>
  <sheets>
    <sheet name="ejemplo_1" sheetId="1" r:id="rId1"/>
    <sheet name="ejemplo_2" sheetId="2" r:id="rId2"/>
  </sheets>
  <definedNames>
    <definedName name="elem" localSheetId="1">'ejemplo_2'!$H:$H</definedName>
    <definedName name="elem">'ejemplo_1'!$H:$H</definedName>
    <definedName name="op" localSheetId="1">'ejemplo_2'!$F:$F</definedName>
    <definedName name="op">'ejemplo_1'!$F:$F</definedName>
    <definedName name="result" localSheetId="1">'ejemplo_2'!$E:$E</definedName>
    <definedName name="result">'ejemplo_1'!$E:$E</definedName>
    <definedName name="tbl_TS_tr" localSheetId="1">'ejemplo_2'!$C$1:$D$2</definedName>
    <definedName name="tbl_TS_tr">'ejemplo_1'!$C$1:$D$2</definedName>
    <definedName name="tr" localSheetId="1">'ejemplo_2'!$G:$G</definedName>
    <definedName name="tr">'ejemplo_1'!$G:$G</definedName>
    <definedName name="TS" localSheetId="1">'ejemplo_2'!$I:$I</definedName>
    <definedName name="TS">'ejemplo_1'!$I:$I</definedName>
    <definedName name="TS_a" localSheetId="1">'ejemplo_2'!$C$2</definedName>
    <definedName name="TS_a">'ejemplo_1'!$C$2</definedName>
    <definedName name="TS_b" localSheetId="1">'ejemplo_2'!$D$2</definedName>
    <definedName name="TS_b">'ejemplo_1'!$D$2</definedName>
    <definedName name="TS_escr_X" localSheetId="1">'ejemplo_2'!$K:$K</definedName>
    <definedName name="TS_escr_X">'ejemplo_1'!$K:$K</definedName>
    <definedName name="TS_lect_X" localSheetId="1">'ejemplo_2'!$J:$J</definedName>
    <definedName name="TS_lect_X">'ejemplo_1'!$J:$J</definedName>
    <definedName name="TS_transacc" localSheetId="1">'ejemplo_2'!$C$1:$D$2</definedName>
    <definedName name="TS_transacc">'ejemplo_1'!$C$1:$D$2</definedName>
  </definedNames>
  <calcPr fullCalcOnLoad="1"/>
</workbook>
</file>

<file path=xl/sharedStrings.xml><?xml version="1.0" encoding="utf-8"?>
<sst xmlns="http://schemas.openxmlformats.org/spreadsheetml/2006/main" count="113" uniqueCount="25">
  <si>
    <t>caso_1</t>
  </si>
  <si>
    <t>accion</t>
  </si>
  <si>
    <t>resultado</t>
  </si>
  <si>
    <t>Ra(X)</t>
  </si>
  <si>
    <t>Rb(X)</t>
  </si>
  <si>
    <t>Wa(X)</t>
  </si>
  <si>
    <t>Wb(X)</t>
  </si>
  <si>
    <t>X</t>
  </si>
  <si>
    <t>k</t>
  </si>
  <si>
    <t>Ca</t>
  </si>
  <si>
    <t>Cb</t>
  </si>
  <si>
    <t>caso_2</t>
  </si>
  <si>
    <t>caso_3</t>
  </si>
  <si>
    <t>TS_a</t>
  </si>
  <si>
    <t>op.</t>
  </si>
  <si>
    <t>tr.</t>
  </si>
  <si>
    <t>TS_b</t>
  </si>
  <si>
    <t>TS</t>
  </si>
  <si>
    <t>res</t>
  </si>
  <si>
    <t>elem</t>
  </si>
  <si>
    <t>TS_RX</t>
  </si>
  <si>
    <t>TS_WX</t>
  </si>
  <si>
    <t>TS_Rxant</t>
  </si>
  <si>
    <t>TS_Wxant</t>
  </si>
  <si>
    <t>caso_4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</si>
</sst>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b/>
      <i/>
      <sz val="12"/>
      <name val="Arial Black"/>
      <family val="2"/>
    </font>
    <font>
      <i/>
      <sz val="11"/>
      <name val="Arial Narrow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">
      <selection activeCell="P41" sqref="P41"/>
    </sheetView>
  </sheetViews>
  <sheetFormatPr defaultColWidth="11.421875" defaultRowHeight="12.75" outlineLevelCol="1"/>
  <cols>
    <col min="1" max="1" width="11.421875" style="2" customWidth="1"/>
    <col min="2" max="3" width="7.7109375" style="0" customWidth="1"/>
    <col min="4" max="4" width="5.421875" style="0" customWidth="1"/>
    <col min="5" max="5" width="4.57421875" style="0" hidden="1" customWidth="1" outlineLevel="1"/>
    <col min="6" max="6" width="4.28125" style="15" hidden="1" customWidth="1" outlineLevel="1"/>
    <col min="7" max="8" width="3.28125" style="15" hidden="1" customWidth="1" outlineLevel="1"/>
    <col min="9" max="9" width="4.140625" style="0" hidden="1" customWidth="1" outlineLevel="1"/>
    <col min="10" max="10" width="4.140625" style="0" hidden="1" customWidth="1" outlineLevel="1" collapsed="1"/>
    <col min="11" max="11" width="4.140625" style="0" hidden="1" customWidth="1" outlineLevel="1"/>
    <col min="12" max="12" width="24.57421875" style="0" bestFit="1" customWidth="1" collapsed="1"/>
    <col min="13" max="13" width="16.57421875" style="0" hidden="1" customWidth="1" outlineLevel="1"/>
    <col min="14" max="14" width="34.00390625" style="0" hidden="1" customWidth="1" outlineLevel="1"/>
    <col min="15" max="15" width="34.00390625" style="0" bestFit="1" customWidth="1" collapsed="1"/>
  </cols>
  <sheetData>
    <row r="1" spans="2:11" ht="12.75">
      <c r="B1" s="2"/>
      <c r="C1" s="8" t="s">
        <v>13</v>
      </c>
      <c r="D1" s="9">
        <v>1</v>
      </c>
      <c r="E1" s="12"/>
      <c r="F1" s="13"/>
      <c r="G1" s="13"/>
      <c r="H1" s="13"/>
      <c r="I1" s="12"/>
      <c r="J1" s="12"/>
      <c r="K1" s="12"/>
    </row>
    <row r="2" spans="2:11" ht="12.75">
      <c r="B2" s="2"/>
      <c r="C2" s="10" t="s">
        <v>16</v>
      </c>
      <c r="D2" s="11">
        <v>2</v>
      </c>
      <c r="E2" s="12"/>
      <c r="F2" s="13"/>
      <c r="G2" s="13"/>
      <c r="H2" s="13"/>
      <c r="I2" s="12"/>
      <c r="J2" s="12"/>
      <c r="K2" s="12"/>
    </row>
    <row r="3" spans="1:11" s="3" customFormat="1" ht="19.5">
      <c r="A3" s="6" t="s">
        <v>0</v>
      </c>
      <c r="B3" s="4"/>
      <c r="C3" s="4"/>
      <c r="D3" s="4"/>
      <c r="E3" s="4"/>
      <c r="F3" s="14"/>
      <c r="G3" s="14"/>
      <c r="H3" s="14"/>
      <c r="I3" s="4"/>
      <c r="J3" s="4"/>
      <c r="K3" s="4"/>
    </row>
    <row r="4" spans="1:12" ht="45.75">
      <c r="A4" s="19" t="s">
        <v>1</v>
      </c>
      <c r="B4" s="20" t="s">
        <v>20</v>
      </c>
      <c r="C4" s="20" t="s">
        <v>21</v>
      </c>
      <c r="D4" s="21" t="s">
        <v>7</v>
      </c>
      <c r="E4" s="21" t="s">
        <v>18</v>
      </c>
      <c r="F4" s="22" t="s">
        <v>14</v>
      </c>
      <c r="G4" s="22" t="s">
        <v>15</v>
      </c>
      <c r="H4" s="23" t="s">
        <v>19</v>
      </c>
      <c r="I4" s="22" t="s">
        <v>17</v>
      </c>
      <c r="J4" s="23" t="s">
        <v>22</v>
      </c>
      <c r="K4" s="23" t="s">
        <v>23</v>
      </c>
      <c r="L4" s="24" t="s">
        <v>2</v>
      </c>
    </row>
    <row r="5" spans="1:12" ht="9.75" customHeight="1">
      <c r="A5" s="25"/>
      <c r="B5" s="26">
        <v>0</v>
      </c>
      <c r="C5" s="26">
        <v>0</v>
      </c>
      <c r="D5" s="27" t="s">
        <v>8</v>
      </c>
      <c r="E5" s="27"/>
      <c r="F5" s="27"/>
      <c r="G5" s="27"/>
      <c r="H5" s="27"/>
      <c r="I5" s="27"/>
      <c r="J5" s="27"/>
      <c r="K5" s="27"/>
      <c r="L5" s="28"/>
    </row>
    <row r="6" spans="1:15" s="1" customFormat="1" ht="18" customHeight="1">
      <c r="A6" s="5" t="s">
        <v>3</v>
      </c>
      <c r="B6" s="16">
        <f>IF(result="R",MAX(I6,J6),B5)</f>
        <v>1</v>
      </c>
      <c r="C6" s="16">
        <f>IF(result="W",I6,C5)</f>
        <v>0</v>
      </c>
      <c r="D6" s="17" t="str">
        <f>IF(result="W",elem&amp;tr,D5)</f>
        <v>k</v>
      </c>
      <c r="E6" s="17" t="str">
        <f>IF(op="","",IF(op="R",IF(TS_escr_X&gt;TS,"A","R"),IF(op="W",IF(TS_lect_X&gt;TS,"A",IF(TS_escr_X&gt;TS,"=","W")),"C")))</f>
        <v>R</v>
      </c>
      <c r="F6" s="18" t="str">
        <f>IF(OR(LEFT(A6,1)="R",LEFT(A6,1)="W",LEFT(A6,1)="C"),LEFT(A6,1),"")</f>
        <v>R</v>
      </c>
      <c r="G6" s="18" t="str">
        <f>MID(A6,2,1)</f>
        <v>a</v>
      </c>
      <c r="H6" s="18" t="str">
        <f>IF(OR(op="R",op="W"),MID(A6,4,1),"")</f>
        <v>X</v>
      </c>
      <c r="I6" s="17">
        <f>VLOOKUP("TS_"&amp;G6,tbl_TS_tr,2)</f>
        <v>1</v>
      </c>
      <c r="J6" s="17">
        <f aca="true" t="shared" si="0" ref="J6:K10">B5</f>
        <v>0</v>
      </c>
      <c r="K6" s="17">
        <f t="shared" si="0"/>
        <v>0</v>
      </c>
      <c r="L6" s="7" t="str">
        <f>IF(result="","",tr&amp;IF(result="R"," lee "&amp;elem,IF(result="W"," modifica "&amp;elem,IF(result="A"," ABORTA",IF(result="="," no modifica (Thomas)"," VALIDADA")))))</f>
        <v>a lee X</v>
      </c>
      <c r="M6" s="1" t="str">
        <f>IF(op="R","TS_escr_X "&amp;IF(TS_escr_X&gt;TS,"&gt;","≤")&amp;" TS("&amp;tr&amp;")","")</f>
        <v>TS_escr_X ≤ TS(a)</v>
      </c>
      <c r="N6" s="1">
        <f>IF(op="W",IF(TS_lect_X&gt;TS,"TS_lect_X &gt; TS("&amp;tr&amp;")","TS_lect_X ≤ TS("&amp;tr&amp;") y "&amp;IF(TS_escr_X&gt;TS,"TS_escr_X &gt; TS("&amp;tr&amp;")","TS_escr_X ≤ TS("&amp;tr&amp;")")),"")</f>
      </c>
      <c r="O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7" spans="1:15" s="1" customFormat="1" ht="18" customHeight="1">
      <c r="A7" s="5" t="s">
        <v>4</v>
      </c>
      <c r="B7" s="16">
        <f>IF(result="R",MAX(I7,J7),B6)</f>
        <v>2</v>
      </c>
      <c r="C7" s="16">
        <f>IF(result="W",I7,C6)</f>
        <v>0</v>
      </c>
      <c r="D7" s="17" t="str">
        <f>IF(result="W",elem&amp;tr,D6)</f>
        <v>k</v>
      </c>
      <c r="E7" s="17" t="str">
        <f>IF(op="","",IF(op="R",IF(TS_escr_X&gt;TS,"A","R"),IF(op="W",IF(TS_lect_X&gt;TS,"A",IF(TS_escr_X&gt;TS,"=","W")),"C")))</f>
        <v>R</v>
      </c>
      <c r="F7" s="18" t="str">
        <f>IF(OR(LEFT(A7,1)="R",LEFT(A7,1)="W",LEFT(A7,1)="C"),LEFT(A7,1),"")</f>
        <v>R</v>
      </c>
      <c r="G7" s="18" t="str">
        <f>MID(A7,2,1)</f>
        <v>b</v>
      </c>
      <c r="H7" s="18" t="str">
        <f>IF(OR(op="R",op="W"),MID(A7,4,1),"")</f>
        <v>X</v>
      </c>
      <c r="I7" s="17">
        <f>VLOOKUP("TS_"&amp;G7,tbl_TS_tr,2)</f>
        <v>2</v>
      </c>
      <c r="J7" s="17">
        <f t="shared" si="0"/>
        <v>1</v>
      </c>
      <c r="K7" s="17">
        <f t="shared" si="0"/>
        <v>0</v>
      </c>
      <c r="L7" s="7" t="str">
        <f>IF(result="","",tr&amp;IF(result="R"," lee "&amp;elem,IF(result="W"," modifica "&amp;elem,IF(result="A"," ABORTA",IF(result="="," no modifica (Thomas)"," VALIDADA")))))</f>
        <v>b lee X</v>
      </c>
      <c r="M7" s="1" t="str">
        <f>IF(op="R","TS_escr_X "&amp;IF(TS_escr_X&gt;TS,"&gt;","≤")&amp;" TS("&amp;tr&amp;")","")</f>
        <v>TS_escr_X ≤ TS(b)</v>
      </c>
      <c r="N7" s="1">
        <f>IF(op="W",IF(TS_lect_X&gt;TS,"TS_lect_X &gt; TS("&amp;tr&amp;")","TS_lect_X ≤ TS("&amp;tr&amp;") y "&amp;IF(TS_escr_X&gt;TS,"TS_escr_X &gt; TS("&amp;tr&amp;")","TS_escr_X ≤ TS("&amp;tr&amp;")")),"")</f>
      </c>
      <c r="O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8" spans="1:15" s="1" customFormat="1" ht="18" customHeight="1">
      <c r="A8" s="5" t="s">
        <v>5</v>
      </c>
      <c r="B8" s="16">
        <f>IF(result="R",MAX(I8,J8),B7)</f>
        <v>2</v>
      </c>
      <c r="C8" s="16">
        <f>IF(result="W",I8,C7)</f>
        <v>0</v>
      </c>
      <c r="D8" s="17" t="str">
        <f>IF(result="W",elem&amp;tr,D7)</f>
        <v>k</v>
      </c>
      <c r="E8" s="17" t="str">
        <f>IF(op="","",IF(op="R",IF(TS_escr_X&gt;TS,"A","R"),IF(op="W",IF(TS_lect_X&gt;TS,"A",IF(TS_escr_X&gt;TS,"=","W")),"C")))</f>
        <v>A</v>
      </c>
      <c r="F8" s="18" t="str">
        <f>IF(OR(LEFT(A8,1)="R",LEFT(A8,1)="W",LEFT(A8,1)="C"),LEFT(A8,1),"")</f>
        <v>W</v>
      </c>
      <c r="G8" s="18" t="str">
        <f>MID(A8,2,1)</f>
        <v>a</v>
      </c>
      <c r="H8" s="18" t="str">
        <f>IF(OR(op="R",op="W"),MID(A8,4,1),"")</f>
        <v>X</v>
      </c>
      <c r="I8" s="17">
        <f>VLOOKUP("TS_"&amp;G8,tbl_TS_tr,2)</f>
        <v>1</v>
      </c>
      <c r="J8" s="17">
        <f t="shared" si="0"/>
        <v>2</v>
      </c>
      <c r="K8" s="17">
        <f t="shared" si="0"/>
        <v>0</v>
      </c>
      <c r="L8" s="7" t="str">
        <f>IF(result="","",tr&amp;IF(result="R"," lee "&amp;elem,IF(result="W"," modifica "&amp;elem,IF(result="A"," ABORTA",IF(result="="," no modifica (Thomas)"," VALIDADA")))))</f>
        <v>a ABORTA</v>
      </c>
      <c r="M8" s="1">
        <f>IF(op="R","TS_escr_X "&amp;IF(TS_escr_X&gt;TS,"&gt;","≤")&amp;" TS("&amp;tr&amp;")","")</f>
      </c>
      <c r="N8" s="1" t="str">
        <f>IF(op="W",IF(TS_lect_X&gt;TS,"TS_lect_X &gt; TS("&amp;tr&amp;")","TS_lect_X ≤ TS("&amp;tr&amp;") y "&amp;IF(TS_escr_X&gt;TS,"TS_escr_X &gt; TS("&amp;tr&amp;")","TS_escr_X ≤ TS("&amp;tr&amp;")")),"")</f>
        <v>TS_lect_X &gt; TS(a)</v>
      </c>
      <c r="O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TS(a)</v>
      </c>
    </row>
    <row r="9" spans="1:15" s="1" customFormat="1" ht="18" customHeight="1">
      <c r="A9" s="5" t="s">
        <v>6</v>
      </c>
      <c r="B9" s="16">
        <f>IF(result="R",MAX(I9,J9),B8)</f>
        <v>2</v>
      </c>
      <c r="C9" s="16">
        <f>IF(result="W",I9,C8)</f>
        <v>2</v>
      </c>
      <c r="D9" s="17" t="str">
        <f>IF(result="W",elem&amp;tr,D8)</f>
        <v>Xb</v>
      </c>
      <c r="E9" s="17" t="str">
        <f>IF(op="","",IF(op="R",IF(TS_escr_X&gt;TS,"A","R"),IF(op="W",IF(TS_lect_X&gt;TS,"A",IF(TS_escr_X&gt;TS,"=","W")),"C")))</f>
        <v>W</v>
      </c>
      <c r="F9" s="18" t="str">
        <f>IF(OR(LEFT(A9,1)="R",LEFT(A9,1)="W",LEFT(A9,1)="C"),LEFT(A9,1),"")</f>
        <v>W</v>
      </c>
      <c r="G9" s="18" t="str">
        <f>MID(A9,2,1)</f>
        <v>b</v>
      </c>
      <c r="H9" s="18" t="str">
        <f>IF(OR(op="R",op="W"),MID(A9,4,1),"")</f>
        <v>X</v>
      </c>
      <c r="I9" s="17">
        <f>VLOOKUP("TS_"&amp;G9,tbl_TS_tr,2)</f>
        <v>2</v>
      </c>
      <c r="J9" s="17">
        <f t="shared" si="0"/>
        <v>2</v>
      </c>
      <c r="K9" s="17">
        <f t="shared" si="0"/>
        <v>0</v>
      </c>
      <c r="L9" s="7" t="str">
        <f>IF(result="","",tr&amp;IF(result="R"," lee "&amp;elem,IF(result="W"," modifica "&amp;elem,IF(result="A"," ABORTA",IF(result="="," no modifica (Thomas)"," VALIDADA")))))</f>
        <v>b modifica X</v>
      </c>
      <c r="M9" s="1">
        <f>IF(op="R","TS_escr_X "&amp;IF(TS_escr_X&gt;TS,"&gt;","≤")&amp;" TS("&amp;tr&amp;")","")</f>
      </c>
      <c r="N9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10" spans="1:15" s="1" customFormat="1" ht="18" customHeight="1">
      <c r="A10" s="5" t="s">
        <v>10</v>
      </c>
      <c r="B10" s="16">
        <f>IF(result="R",MAX(I10,J10),B9)</f>
        <v>2</v>
      </c>
      <c r="C10" s="16">
        <f>IF(result="W",I10,C9)</f>
        <v>2</v>
      </c>
      <c r="D10" s="17" t="str">
        <f>IF(result="W",elem&amp;tr,D9)</f>
        <v>Xb</v>
      </c>
      <c r="E10" s="17" t="str">
        <f>IF(op="","",IF(op="R",IF(TS_escr_X&gt;TS,"A","R"),IF(op="W",IF(TS_lect_X&gt;TS,"A",IF(TS_escr_X&gt;TS,"=","W")),"C")))</f>
        <v>C</v>
      </c>
      <c r="F10" s="18" t="str">
        <f>IF(OR(LEFT(A10,1)="R",LEFT(A10,1)="W",LEFT(A10,1)="C"),LEFT(A10,1),"")</f>
        <v>C</v>
      </c>
      <c r="G10" s="18" t="str">
        <f>MID(A10,2,1)</f>
        <v>b</v>
      </c>
      <c r="H10" s="18">
        <f>IF(OR(op="R",op="W"),MID(A10,4,1),"")</f>
      </c>
      <c r="I10" s="17">
        <f>VLOOKUP("TS_"&amp;G10,tbl_TS_tr,2)</f>
        <v>2</v>
      </c>
      <c r="J10" s="17">
        <f t="shared" si="0"/>
        <v>2</v>
      </c>
      <c r="K10" s="17">
        <f t="shared" si="0"/>
        <v>2</v>
      </c>
      <c r="L10" s="7" t="str">
        <f>IF(result="","",tr&amp;IF(result="R"," lee "&amp;elem,IF(result="W"," modifica "&amp;elem,IF(result="A"," ABORTA",IF(result="="," no modifica (Thomas)"," VALIDADA")))))</f>
        <v>b VALIDADA</v>
      </c>
      <c r="M10" s="1">
        <f>IF(op="R","TS_escr_X "&amp;IF(TS_escr_X&gt;TS,"&gt;","≤")&amp;" TS("&amp;tr&amp;")","")</f>
      </c>
      <c r="N10" s="1">
        <f>IF(op="W",IF(TS_lect_X&gt;TS,"TS_lect_X &gt; TS("&amp;tr&amp;")","TS_lect_X ≤ TS("&amp;tr&amp;") y "&amp;IF(TS_escr_X&gt;TS,"TS_escr_X &gt; TS("&amp;tr&amp;")","TS_escr_X ≤ TS("&amp;tr&amp;")")),"")</f>
      </c>
      <c r="O1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13" spans="1:11" s="3" customFormat="1" ht="19.5">
      <c r="A13" s="6" t="s">
        <v>11</v>
      </c>
      <c r="B13" s="4"/>
      <c r="C13" s="4"/>
      <c r="D13" s="4"/>
      <c r="E13" s="4"/>
      <c r="F13" s="14"/>
      <c r="G13" s="14"/>
      <c r="H13" s="14"/>
      <c r="I13" s="4"/>
      <c r="J13" s="4"/>
      <c r="K13" s="4"/>
    </row>
    <row r="14" spans="1:12" ht="16.5">
      <c r="A14" s="19" t="s">
        <v>1</v>
      </c>
      <c r="B14" s="20" t="s">
        <v>20</v>
      </c>
      <c r="C14" s="20" t="s">
        <v>21</v>
      </c>
      <c r="D14" s="21" t="s">
        <v>7</v>
      </c>
      <c r="E14" s="21"/>
      <c r="F14" s="22"/>
      <c r="G14" s="22"/>
      <c r="H14" s="23"/>
      <c r="I14" s="22"/>
      <c r="J14" s="23"/>
      <c r="K14" s="23"/>
      <c r="L14" s="24" t="s">
        <v>2</v>
      </c>
    </row>
    <row r="15" spans="1:12" ht="9.75" customHeight="1">
      <c r="A15" s="25"/>
      <c r="B15" s="26">
        <v>0</v>
      </c>
      <c r="C15" s="26">
        <v>0</v>
      </c>
      <c r="D15" s="27" t="s">
        <v>8</v>
      </c>
      <c r="E15" s="27"/>
      <c r="F15" s="27"/>
      <c r="G15" s="27"/>
      <c r="H15" s="27"/>
      <c r="I15" s="27"/>
      <c r="J15" s="27"/>
      <c r="K15" s="27"/>
      <c r="L15" s="28"/>
    </row>
    <row r="16" spans="1:15" s="1" customFormat="1" ht="18" customHeight="1">
      <c r="A16" s="5" t="s">
        <v>3</v>
      </c>
      <c r="B16" s="16">
        <f>IF(result="R",MAX(I16,J16),B15)</f>
        <v>1</v>
      </c>
      <c r="C16" s="16">
        <f>IF(result="W",I16,C15)</f>
        <v>0</v>
      </c>
      <c r="D16" s="17" t="str">
        <f>IF(result="W",elem&amp;tr,D15)</f>
        <v>k</v>
      </c>
      <c r="E16" s="17" t="str">
        <f>IF(op="","",IF(op="R",IF(TS_escr_X&gt;TS,"A","R"),IF(op="W",IF(TS_lect_X&gt;TS,"A",IF(TS_escr_X&gt;TS,"=","W")),"C")))</f>
        <v>R</v>
      </c>
      <c r="F16" s="18" t="str">
        <f>IF(OR(LEFT(A16,1)="R",LEFT(A16,1)="W",LEFT(A16,1)="C"),LEFT(A16,1),"")</f>
        <v>R</v>
      </c>
      <c r="G16" s="18" t="str">
        <f>MID(A16,2,1)</f>
        <v>a</v>
      </c>
      <c r="H16" s="18" t="str">
        <f>IF(OR(op="R",op="W"),MID(A16,4,1),"")</f>
        <v>X</v>
      </c>
      <c r="I16" s="17">
        <f>VLOOKUP("TS_"&amp;G16,tbl_TS_tr,2)</f>
        <v>1</v>
      </c>
      <c r="J16" s="17">
        <f aca="true" t="shared" si="1" ref="J16:K20">B15</f>
        <v>0</v>
      </c>
      <c r="K16" s="17">
        <f t="shared" si="1"/>
        <v>0</v>
      </c>
      <c r="L16" s="7" t="str">
        <f>IF(result="","",tr&amp;IF(result="R"," lee "&amp;elem,IF(result="W"," modifica "&amp;elem,IF(result="A"," ABORTA",IF(result="="," no modifica (Thomas)"," VALIDADA")))))</f>
        <v>a lee X</v>
      </c>
      <c r="M16" s="1" t="str">
        <f>IF(op="R","TS_escr_X "&amp;IF(TS_escr_X&gt;TS,"&gt;","≤")&amp;" TS("&amp;tr&amp;")","")</f>
        <v>TS_escr_X ≤ TS(a)</v>
      </c>
      <c r="N16" s="1">
        <f>IF(op="W",IF(TS_lect_X&gt;TS,"TS_lect_X &gt; TS("&amp;tr&amp;")","TS_lect_X ≤ TS("&amp;tr&amp;") y "&amp;IF(TS_escr_X&gt;TS,"TS_escr_X &gt; TS("&amp;tr&amp;")","TS_escr_X ≤ TS("&amp;tr&amp;")")),"")</f>
      </c>
      <c r="O1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17" spans="1:15" s="1" customFormat="1" ht="18" customHeight="1">
      <c r="A17" s="5" t="s">
        <v>4</v>
      </c>
      <c r="B17" s="16">
        <f>IF(result="R",MAX(I17,J17),B16)</f>
        <v>2</v>
      </c>
      <c r="C17" s="16">
        <f>IF(result="W",I17,C16)</f>
        <v>0</v>
      </c>
      <c r="D17" s="17" t="str">
        <f>IF(result="W",elem&amp;tr,D16)</f>
        <v>k</v>
      </c>
      <c r="E17" s="17" t="str">
        <f>IF(op="","",IF(op="R",IF(TS_escr_X&gt;TS,"A","R"),IF(op="W",IF(TS_lect_X&gt;TS,"A",IF(TS_escr_X&gt;TS,"=","W")),"C")))</f>
        <v>R</v>
      </c>
      <c r="F17" s="18" t="str">
        <f>IF(OR(LEFT(A17,1)="R",LEFT(A17,1)="W",LEFT(A17,1)="C"),LEFT(A17,1),"")</f>
        <v>R</v>
      </c>
      <c r="G17" s="18" t="str">
        <f>MID(A17,2,1)</f>
        <v>b</v>
      </c>
      <c r="H17" s="18" t="str">
        <f>IF(OR(op="R",op="W"),MID(A17,4,1),"")</f>
        <v>X</v>
      </c>
      <c r="I17" s="17">
        <f>VLOOKUP("TS_"&amp;G17,tbl_TS_tr,2)</f>
        <v>2</v>
      </c>
      <c r="J17" s="17">
        <f t="shared" si="1"/>
        <v>1</v>
      </c>
      <c r="K17" s="17">
        <f t="shared" si="1"/>
        <v>0</v>
      </c>
      <c r="L17" s="7" t="str">
        <f>IF(result="","",tr&amp;IF(result="R"," lee "&amp;elem,IF(result="W"," modifica "&amp;elem,IF(result="A"," ABORTA",IF(result="="," no modifica (Thomas)"," VALIDADA")))))</f>
        <v>b lee X</v>
      </c>
      <c r="M17" s="1" t="str">
        <f>IF(op="R","TS_escr_X "&amp;IF(TS_escr_X&gt;TS,"&gt;","≤")&amp;" TS("&amp;tr&amp;")","")</f>
        <v>TS_escr_X ≤ TS(b)</v>
      </c>
      <c r="N17" s="1">
        <f>IF(op="W",IF(TS_lect_X&gt;TS,"TS_lect_X &gt; TS("&amp;tr&amp;")","TS_lect_X ≤ TS("&amp;tr&amp;") y "&amp;IF(TS_escr_X&gt;TS,"TS_escr_X &gt; TS("&amp;tr&amp;")","TS_escr_X ≤ TS("&amp;tr&amp;")")),"")</f>
      </c>
      <c r="O1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18" spans="1:15" s="1" customFormat="1" ht="18" customHeight="1">
      <c r="A18" s="5" t="s">
        <v>6</v>
      </c>
      <c r="B18" s="16">
        <f>IF(result="R",MAX(I18,J18),B17)</f>
        <v>2</v>
      </c>
      <c r="C18" s="16">
        <f>IF(result="W",I18,C17)</f>
        <v>2</v>
      </c>
      <c r="D18" s="17" t="str">
        <f>IF(result="W",elem&amp;tr,D17)</f>
        <v>Xb</v>
      </c>
      <c r="E18" s="17" t="str">
        <f>IF(op="","",IF(op="R",IF(TS_escr_X&gt;TS,"A","R"),IF(op="W",IF(TS_lect_X&gt;TS,"A",IF(TS_escr_X&gt;TS,"=","W")),"C")))</f>
        <v>W</v>
      </c>
      <c r="F18" s="18" t="str">
        <f>IF(OR(LEFT(A18,1)="R",LEFT(A18,1)="W",LEFT(A18,1)="C"),LEFT(A18,1),"")</f>
        <v>W</v>
      </c>
      <c r="G18" s="18" t="str">
        <f>MID(A18,2,1)</f>
        <v>b</v>
      </c>
      <c r="H18" s="18" t="str">
        <f>IF(OR(op="R",op="W"),MID(A18,4,1),"")</f>
        <v>X</v>
      </c>
      <c r="I18" s="17">
        <f>VLOOKUP("TS_"&amp;G18,tbl_TS_tr,2)</f>
        <v>2</v>
      </c>
      <c r="J18" s="17">
        <f t="shared" si="1"/>
        <v>2</v>
      </c>
      <c r="K18" s="17">
        <f t="shared" si="1"/>
        <v>0</v>
      </c>
      <c r="L18" s="7" t="str">
        <f>IF(result="","",tr&amp;IF(result="R"," lee "&amp;elem,IF(result="W"," modifica "&amp;elem,IF(result="A"," ABORTA",IF(result="="," no modifica (Thomas)"," VALIDADA")))))</f>
        <v>b modifica X</v>
      </c>
      <c r="M18" s="1">
        <f>IF(op="R","TS_escr_X "&amp;IF(TS_escr_X&gt;TS,"&gt;","≤")&amp;" TS("&amp;tr&amp;")","")</f>
      </c>
      <c r="N18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1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19" spans="1:15" s="1" customFormat="1" ht="18" customHeight="1">
      <c r="A19" s="5" t="s">
        <v>5</v>
      </c>
      <c r="B19" s="16">
        <f>IF(result="R",MAX(I19,J19),B18)</f>
        <v>2</v>
      </c>
      <c r="C19" s="16">
        <f>IF(result="W",I19,C18)</f>
        <v>2</v>
      </c>
      <c r="D19" s="17" t="str">
        <f>IF(result="W",elem&amp;tr,D18)</f>
        <v>Xb</v>
      </c>
      <c r="E19" s="17" t="str">
        <f>IF(op="","",IF(op="R",IF(TS_escr_X&gt;TS,"A","R"),IF(op="W",IF(TS_lect_X&gt;TS,"A",IF(TS_escr_X&gt;TS,"=","W")),"C")))</f>
        <v>A</v>
      </c>
      <c r="F19" s="18" t="str">
        <f>IF(OR(LEFT(A19,1)="R",LEFT(A19,1)="W",LEFT(A19,1)="C"),LEFT(A19,1),"")</f>
        <v>W</v>
      </c>
      <c r="G19" s="18" t="str">
        <f>MID(A19,2,1)</f>
        <v>a</v>
      </c>
      <c r="H19" s="18" t="str">
        <f>IF(OR(op="R",op="W"),MID(A19,4,1),"")</f>
        <v>X</v>
      </c>
      <c r="I19" s="17">
        <f>VLOOKUP("TS_"&amp;G19,tbl_TS_tr,2)</f>
        <v>1</v>
      </c>
      <c r="J19" s="17">
        <f t="shared" si="1"/>
        <v>2</v>
      </c>
      <c r="K19" s="17">
        <f t="shared" si="1"/>
        <v>2</v>
      </c>
      <c r="L19" s="7" t="str">
        <f>IF(result="","",tr&amp;IF(result="R"," lee "&amp;elem,IF(result="W"," modifica "&amp;elem,IF(result="A"," ABORTA",IF(result="="," no modifica (Thomas)"," VALIDADA")))))</f>
        <v>a ABORTA</v>
      </c>
      <c r="M19" s="1">
        <f>IF(op="R","TS_escr_X "&amp;IF(TS_escr_X&gt;TS,"&gt;","≤")&amp;" TS("&amp;tr&amp;")","")</f>
      </c>
      <c r="N19" s="1" t="str">
        <f>IF(op="W",IF(TS_lect_X&gt;TS,"TS_lect_X &gt; TS("&amp;tr&amp;")","TS_lect_X ≤ TS("&amp;tr&amp;") y "&amp;IF(TS_escr_X&gt;TS,"TS_escr_X &gt; TS("&amp;tr&amp;")","TS_escr_X ≤ TS("&amp;tr&amp;")")),"")</f>
        <v>TS_lect_X &gt; TS(a)</v>
      </c>
      <c r="O1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TS(a)</v>
      </c>
    </row>
    <row r="20" spans="1:15" s="1" customFormat="1" ht="18" customHeight="1">
      <c r="A20" s="5" t="s">
        <v>10</v>
      </c>
      <c r="B20" s="16">
        <f>IF(result="R",MAX(I20,J20),B19)</f>
        <v>2</v>
      </c>
      <c r="C20" s="16">
        <f>IF(result="W",I20,C19)</f>
        <v>2</v>
      </c>
      <c r="D20" s="17" t="str">
        <f>IF(result="W",elem&amp;tr,D19)</f>
        <v>Xb</v>
      </c>
      <c r="E20" s="17" t="str">
        <f>IF(op="","",IF(op="R",IF(TS_escr_X&gt;TS,"A","R"),IF(op="W",IF(TS_lect_X&gt;TS,"A",IF(TS_escr_X&gt;TS,"=","W")),"C")))</f>
        <v>C</v>
      </c>
      <c r="F20" s="18" t="str">
        <f>IF(OR(LEFT(A20,1)="R",LEFT(A20,1)="W",LEFT(A20,1)="C"),LEFT(A20,1),"")</f>
        <v>C</v>
      </c>
      <c r="G20" s="18" t="str">
        <f>MID(A20,2,1)</f>
        <v>b</v>
      </c>
      <c r="H20" s="18">
        <f>IF(OR(op="R",op="W"),MID(A20,4,1),"")</f>
      </c>
      <c r="I20" s="17">
        <f>VLOOKUP("TS_"&amp;G20,tbl_TS_tr,2)</f>
        <v>2</v>
      </c>
      <c r="J20" s="17">
        <f t="shared" si="1"/>
        <v>2</v>
      </c>
      <c r="K20" s="17">
        <f t="shared" si="1"/>
        <v>2</v>
      </c>
      <c r="L20" s="7" t="str">
        <f>IF(result="","",tr&amp;IF(result="R"," lee "&amp;elem,IF(result="W"," modifica "&amp;elem,IF(result="A"," ABORTA",IF(result="="," no modifica (Thomas)"," VALIDADA")))))</f>
        <v>b VALIDADA</v>
      </c>
      <c r="M20" s="1">
        <f>IF(op="R","TS_escr_X "&amp;IF(TS_escr_X&gt;TS,"&gt;","≤")&amp;" TS("&amp;tr&amp;")","")</f>
      </c>
      <c r="N20" s="1">
        <f>IF(op="W",IF(TS_lect_X&gt;TS,"TS_lect_X &gt; TS("&amp;tr&amp;")","TS_lect_X ≤ TS("&amp;tr&amp;") y "&amp;IF(TS_escr_X&gt;TS,"TS_escr_X &gt; TS("&amp;tr&amp;")","TS_escr_X ≤ TS("&amp;tr&amp;")")),"")</f>
      </c>
      <c r="O2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23" spans="1:11" s="3" customFormat="1" ht="19.5">
      <c r="A23" s="6" t="s">
        <v>12</v>
      </c>
      <c r="B23" s="4"/>
      <c r="C23" s="4"/>
      <c r="D23" s="4"/>
      <c r="E23" s="4"/>
      <c r="F23" s="14"/>
      <c r="G23" s="14"/>
      <c r="H23" s="14"/>
      <c r="I23" s="4"/>
      <c r="J23" s="4"/>
      <c r="K23" s="4"/>
    </row>
    <row r="24" spans="1:12" ht="16.5">
      <c r="A24" s="19" t="s">
        <v>1</v>
      </c>
      <c r="B24" s="20" t="s">
        <v>20</v>
      </c>
      <c r="C24" s="20" t="s">
        <v>21</v>
      </c>
      <c r="D24" s="21" t="s">
        <v>7</v>
      </c>
      <c r="E24" s="21"/>
      <c r="F24" s="22"/>
      <c r="G24" s="22"/>
      <c r="H24" s="23"/>
      <c r="I24" s="22"/>
      <c r="J24" s="23"/>
      <c r="K24" s="23"/>
      <c r="L24" s="24" t="s">
        <v>2</v>
      </c>
    </row>
    <row r="25" spans="1:12" ht="9.75" customHeight="1">
      <c r="A25" s="25"/>
      <c r="B25" s="26">
        <v>0</v>
      </c>
      <c r="C25" s="26">
        <v>0</v>
      </c>
      <c r="D25" s="27" t="s">
        <v>8</v>
      </c>
      <c r="E25" s="27"/>
      <c r="F25" s="27"/>
      <c r="G25" s="27"/>
      <c r="H25" s="27"/>
      <c r="I25" s="27"/>
      <c r="J25" s="27"/>
      <c r="K25" s="27"/>
      <c r="L25" s="28"/>
    </row>
    <row r="26" spans="1:15" s="1" customFormat="1" ht="18" customHeight="1">
      <c r="A26" s="5" t="s">
        <v>3</v>
      </c>
      <c r="B26" s="16">
        <f>IF(result="R",MAX(I26,J26),B25)</f>
        <v>1</v>
      </c>
      <c r="C26" s="16">
        <f>IF(result="W",I26,C25)</f>
        <v>0</v>
      </c>
      <c r="D26" s="17" t="str">
        <f>IF(result="W",elem&amp;tr,D25)</f>
        <v>k</v>
      </c>
      <c r="E26" s="17" t="str">
        <f>IF(op="","",IF(op="R",IF(TS_escr_X&gt;TS,"A","R"),IF(op="W",IF(TS_lect_X&gt;TS,"A",IF(TS_escr_X&gt;TS,"=","W")),"C")))</f>
        <v>R</v>
      </c>
      <c r="F26" s="18" t="str">
        <f>IF(OR(LEFT(A26,1)="R",LEFT(A26,1)="W",LEFT(A26,1)="C"),LEFT(A26,1),"")</f>
        <v>R</v>
      </c>
      <c r="G26" s="18" t="str">
        <f>MID(A26,2,1)</f>
        <v>a</v>
      </c>
      <c r="H26" s="18" t="str">
        <f>IF(OR(op="R",op="W"),MID(A26,4,1),"")</f>
        <v>X</v>
      </c>
      <c r="I26" s="17">
        <f>VLOOKUP("TS_"&amp;G26,tbl_TS_tr,2)</f>
        <v>1</v>
      </c>
      <c r="J26" s="17">
        <f aca="true" t="shared" si="2" ref="J26:K30">B25</f>
        <v>0</v>
      </c>
      <c r="K26" s="17">
        <f t="shared" si="2"/>
        <v>0</v>
      </c>
      <c r="L26" s="7" t="str">
        <f>IF(result="","",tr&amp;IF(result="R"," lee "&amp;elem,IF(result="W"," modifica "&amp;elem,IF(result="A"," ABORTA",IF(result="="," no modifica (Thomas)"," VALIDADA")))))</f>
        <v>a lee X</v>
      </c>
      <c r="M26" s="1" t="str">
        <f>IF(op="R","TS_escr_X "&amp;IF(TS_escr_X&gt;TS,"&gt;","≤")&amp;" TS("&amp;tr&amp;")","")</f>
        <v>TS_escr_X ≤ TS(a)</v>
      </c>
      <c r="N26" s="1">
        <f>IF(op="W",IF(TS_lect_X&gt;TS,"TS_lect_X &gt; TS("&amp;tr&amp;")","TS_lect_X ≤ TS("&amp;tr&amp;") y "&amp;IF(TS_escr_X&gt;TS,"TS_escr_X &gt; TS("&amp;tr&amp;")","TS_escr_X ≤ TS("&amp;tr&amp;")")),"")</f>
      </c>
      <c r="O2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27" spans="1:15" s="1" customFormat="1" ht="18" customHeight="1">
      <c r="A27" s="5" t="s">
        <v>6</v>
      </c>
      <c r="B27" s="16">
        <f>IF(result="R",MAX(I27,J27),B26)</f>
        <v>1</v>
      </c>
      <c r="C27" s="16">
        <f>IF(result="W",I27,C26)</f>
        <v>2</v>
      </c>
      <c r="D27" s="17" t="str">
        <f>IF(result="W",elem&amp;tr,D26)</f>
        <v>Xb</v>
      </c>
      <c r="E27" s="17" t="str">
        <f>IF(op="","",IF(op="R",IF(TS_escr_X&gt;TS,"A","R"),IF(op="W",IF(TS_lect_X&gt;TS,"A",IF(TS_escr_X&gt;TS,"=","W")),"C")))</f>
        <v>W</v>
      </c>
      <c r="F27" s="18" t="str">
        <f>IF(OR(LEFT(A27,1)="R",LEFT(A27,1)="W",LEFT(A27,1)="C"),LEFT(A27,1),"")</f>
        <v>W</v>
      </c>
      <c r="G27" s="18" t="str">
        <f>MID(A27,2,1)</f>
        <v>b</v>
      </c>
      <c r="H27" s="18" t="str">
        <f>IF(OR(op="R",op="W"),MID(A27,4,1),"")</f>
        <v>X</v>
      </c>
      <c r="I27" s="17">
        <f>VLOOKUP("TS_"&amp;G27,tbl_TS_tr,2)</f>
        <v>2</v>
      </c>
      <c r="J27" s="17">
        <f t="shared" si="2"/>
        <v>1</v>
      </c>
      <c r="K27" s="17">
        <f t="shared" si="2"/>
        <v>0</v>
      </c>
      <c r="L27" s="7" t="str">
        <f>IF(result="","",tr&amp;IF(result="R"," lee "&amp;elem,IF(result="W"," modifica "&amp;elem,IF(result="A"," ABORTA",IF(result="="," no modifica (Thomas)"," VALIDADA")))))</f>
        <v>b modifica X</v>
      </c>
      <c r="M27" s="1">
        <f>IF(op="R","TS_escr_X "&amp;IF(TS_escr_X&gt;TS,"&gt;","≤")&amp;" TS("&amp;tr&amp;")","")</f>
      </c>
      <c r="N27" s="1" t="str">
        <f>IF(op="W",IF(TS_lect_X&gt;TS,"TS_lect_X &gt; TS("&amp;tr&amp;")","TS_lect_X ≤ TS("&amp;tr&amp;") y "&amp;IF(TS_escr_X&gt;TS,"TS_escr_X &gt; TS("&amp;tr&amp;")","TS_escr_X ≤ TS("&amp;tr&amp;")")),"")</f>
        <v>TS_lect_X ≤ TS(b) y TS_escr_X ≤ TS(b)</v>
      </c>
      <c r="O2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TS(b) y TS_escr_X ≤ TS(b)</v>
      </c>
    </row>
    <row r="28" spans="1:15" s="1" customFormat="1" ht="18" customHeight="1">
      <c r="A28" s="5" t="s">
        <v>5</v>
      </c>
      <c r="B28" s="16">
        <f>IF(result="R",MAX(I28,J28),B27)</f>
        <v>1</v>
      </c>
      <c r="C28" s="16">
        <f>IF(result="W",I28,C27)</f>
        <v>2</v>
      </c>
      <c r="D28" s="17" t="str">
        <f>IF(result="W",elem&amp;tr,D27)</f>
        <v>Xb</v>
      </c>
      <c r="E28" s="17" t="str">
        <f>IF(op="","",IF(op="R",IF(TS_escr_X&gt;TS,"A","R"),IF(op="W",IF(TS_lect_X&gt;TS,"A",IF(TS_escr_X&gt;TS,"=","W")),"C")))</f>
        <v>=</v>
      </c>
      <c r="F28" s="18" t="str">
        <f>IF(OR(LEFT(A28,1)="R",LEFT(A28,1)="W",LEFT(A28,1)="C"),LEFT(A28,1),"")</f>
        <v>W</v>
      </c>
      <c r="G28" s="18" t="str">
        <f>MID(A28,2,1)</f>
        <v>a</v>
      </c>
      <c r="H28" s="18" t="str">
        <f>IF(OR(op="R",op="W"),MID(A28,4,1),"")</f>
        <v>X</v>
      </c>
      <c r="I28" s="17">
        <f>VLOOKUP("TS_"&amp;G28,tbl_TS_tr,2)</f>
        <v>1</v>
      </c>
      <c r="J28" s="17">
        <f t="shared" si="2"/>
        <v>1</v>
      </c>
      <c r="K28" s="17">
        <f t="shared" si="2"/>
        <v>2</v>
      </c>
      <c r="L28" s="7" t="str">
        <f>IF(result="","",tr&amp;IF(result="R"," lee "&amp;elem,IF(result="W"," modifica "&amp;elem,IF(result="A"," ABORTA",IF(result="="," no modifica (Thomas)"," VALIDADA")))))</f>
        <v>a no modifica (Thomas)</v>
      </c>
      <c r="M28" s="1">
        <f>IF(op="R","TS_escr_X "&amp;IF(TS_escr_X&gt;TS,"&gt;","≤")&amp;" TS("&amp;tr&amp;")","")</f>
      </c>
      <c r="N28" s="1" t="str">
        <f>IF(op="W",IF(TS_lect_X&gt;TS,"TS_lect_X &gt; TS("&amp;tr&amp;")","TS_lect_X ≤ TS("&amp;tr&amp;") y "&amp;IF(TS_escr_X&gt;TS,"TS_escr_X &gt; TS("&amp;tr&amp;")","TS_escr_X ≤ TS("&amp;tr&amp;")")),"")</f>
        <v>TS_lect_X ≤ TS(a) y TS_escr_X &gt; TS(a)</v>
      </c>
      <c r="O2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&gt; TS(a)</v>
      </c>
    </row>
    <row r="29" spans="1:15" s="1" customFormat="1" ht="18" customHeight="1">
      <c r="A29" s="5" t="s">
        <v>10</v>
      </c>
      <c r="B29" s="16">
        <f>IF(result="R",MAX(I29,J29),B28)</f>
        <v>1</v>
      </c>
      <c r="C29" s="16">
        <f>IF(result="W",I29,C28)</f>
        <v>2</v>
      </c>
      <c r="D29" s="17" t="str">
        <f>IF(result="W",elem&amp;tr,D28)</f>
        <v>Xb</v>
      </c>
      <c r="E29" s="17" t="str">
        <f>IF(op="","",IF(op="R",IF(TS_escr_X&gt;TS,"A","R"),IF(op="W",IF(TS_lect_X&gt;TS,"A",IF(TS_escr_X&gt;TS,"=","W")),"C")))</f>
        <v>C</v>
      </c>
      <c r="F29" s="18" t="str">
        <f>IF(OR(LEFT(A29,1)="R",LEFT(A29,1)="W",LEFT(A29,1)="C"),LEFT(A29,1),"")</f>
        <v>C</v>
      </c>
      <c r="G29" s="18" t="str">
        <f>MID(A29,2,1)</f>
        <v>b</v>
      </c>
      <c r="H29" s="18">
        <f>IF(OR(op="R",op="W"),MID(A29,4,1),"")</f>
      </c>
      <c r="I29" s="17">
        <f>VLOOKUP("TS_"&amp;G29,tbl_TS_tr,2)</f>
        <v>2</v>
      </c>
      <c r="J29" s="17">
        <f t="shared" si="2"/>
        <v>1</v>
      </c>
      <c r="K29" s="17">
        <f t="shared" si="2"/>
        <v>2</v>
      </c>
      <c r="L29" s="7" t="str">
        <f>IF(result="","",tr&amp;IF(result="R"," lee "&amp;elem,IF(result="W"," modifica "&amp;elem,IF(result="A"," ABORTA",IF(result="="," no modifica (Thomas)"," VALIDADA")))))</f>
        <v>b VALIDADA</v>
      </c>
      <c r="M29" s="1">
        <f>IF(op="R","TS_escr_X "&amp;IF(TS_escr_X&gt;TS,"&gt;","≤")&amp;" TS("&amp;tr&amp;")","")</f>
      </c>
      <c r="N29" s="1">
        <f>IF(op="W",IF(TS_lect_X&gt;TS,"TS_lect_X &gt; TS("&amp;tr&amp;")","TS_lect_X ≤ TS("&amp;tr&amp;") y "&amp;IF(TS_escr_X&gt;TS,"TS_escr_X &gt; TS("&amp;tr&amp;")","TS_escr_X ≤ TS("&amp;tr&amp;")")),"")</f>
      </c>
      <c r="O29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0" spans="1:15" s="1" customFormat="1" ht="18" customHeight="1">
      <c r="A30" s="5" t="s">
        <v>9</v>
      </c>
      <c r="B30" s="16">
        <f>IF(result="R",MAX(I30,J30),B29)</f>
        <v>1</v>
      </c>
      <c r="C30" s="16">
        <f>IF(result="W",I30,C29)</f>
        <v>2</v>
      </c>
      <c r="D30" s="17" t="str">
        <f>IF(result="W",elem&amp;tr,D29)</f>
        <v>Xb</v>
      </c>
      <c r="E30" s="17" t="str">
        <f>IF(op="","",IF(op="R",IF(TS_escr_X&gt;TS,"A","R"),IF(op="W",IF(TS_lect_X&gt;TS,"A",IF(TS_escr_X&gt;TS,"=","W")),"C")))</f>
        <v>C</v>
      </c>
      <c r="F30" s="18" t="str">
        <f>IF(OR(LEFT(A30,1)="R",LEFT(A30,1)="W",LEFT(A30,1)="C"),LEFT(A30,1),"")</f>
        <v>C</v>
      </c>
      <c r="G30" s="18" t="str">
        <f>MID(A30,2,1)</f>
        <v>a</v>
      </c>
      <c r="H30" s="18">
        <f>IF(OR(op="R",op="W"),MID(A30,4,1),"")</f>
      </c>
      <c r="I30" s="17">
        <f>VLOOKUP("TS_"&amp;G30,tbl_TS_tr,2)</f>
        <v>1</v>
      </c>
      <c r="J30" s="17">
        <f t="shared" si="2"/>
        <v>1</v>
      </c>
      <c r="K30" s="17">
        <f t="shared" si="2"/>
        <v>2</v>
      </c>
      <c r="L30" s="7" t="str">
        <f>IF(result="","",tr&amp;IF(result="R"," lee "&amp;elem,IF(result="W"," modifica "&amp;elem,IF(result="A"," ABORTA",IF(result="="," no modifica (Thomas)"," VALIDADA")))))</f>
        <v>a VALIDADA</v>
      </c>
      <c r="M30" s="1">
        <f>IF(op="R","TS_escr_X "&amp;IF(TS_escr_X&gt;TS,"&gt;","≤")&amp;" TS("&amp;tr&amp;")","")</f>
      </c>
      <c r="N30" s="1">
        <f>IF(op="W",IF(TS_lect_X&gt;TS,"TS_lect_X &gt; TS("&amp;tr&amp;")","TS_lect_X ≤ TS("&amp;tr&amp;") y "&amp;IF(TS_escr_X&gt;TS,"TS_escr_X &gt; TS("&amp;tr&amp;")","TS_escr_X ≤ TS("&amp;tr&amp;")")),"")</f>
      </c>
      <c r="O3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3" spans="1:11" s="3" customFormat="1" ht="19.5">
      <c r="A33" s="6" t="s">
        <v>24</v>
      </c>
      <c r="B33" s="4"/>
      <c r="C33" s="4"/>
      <c r="D33" s="4"/>
      <c r="E33" s="4"/>
      <c r="F33" s="14"/>
      <c r="G33" s="14"/>
      <c r="H33" s="14"/>
      <c r="I33" s="4"/>
      <c r="J33" s="4"/>
      <c r="K33" s="4"/>
    </row>
    <row r="34" spans="1:12" ht="16.5">
      <c r="A34" s="19" t="s">
        <v>1</v>
      </c>
      <c r="B34" s="20" t="s">
        <v>20</v>
      </c>
      <c r="C34" s="20" t="s">
        <v>21</v>
      </c>
      <c r="D34" s="21" t="s">
        <v>7</v>
      </c>
      <c r="E34" s="21"/>
      <c r="F34" s="22"/>
      <c r="G34" s="22"/>
      <c r="H34" s="23"/>
      <c r="I34" s="22"/>
      <c r="J34" s="23"/>
      <c r="K34" s="23"/>
      <c r="L34" s="24" t="s">
        <v>2</v>
      </c>
    </row>
    <row r="35" spans="1:12" ht="9.75" customHeight="1">
      <c r="A35" s="25"/>
      <c r="B35" s="26">
        <v>0</v>
      </c>
      <c r="C35" s="26">
        <v>0</v>
      </c>
      <c r="D35" s="27" t="s">
        <v>8</v>
      </c>
      <c r="E35" s="27"/>
      <c r="F35" s="27"/>
      <c r="G35" s="27"/>
      <c r="H35" s="27"/>
      <c r="I35" s="27"/>
      <c r="J35" s="27"/>
      <c r="K35" s="27"/>
      <c r="L35" s="28"/>
    </row>
    <row r="36" spans="1:15" s="1" customFormat="1" ht="18" customHeight="1">
      <c r="A36" s="5" t="s">
        <v>3</v>
      </c>
      <c r="B36" s="16">
        <f aca="true" t="shared" si="3" ref="B36:B41">IF(result="R",MAX(I36,J36),B35)</f>
        <v>1</v>
      </c>
      <c r="C36" s="16">
        <f aca="true" t="shared" si="4" ref="C36:C41">IF(result="W",I36,C35)</f>
        <v>0</v>
      </c>
      <c r="D36" s="17" t="str">
        <f aca="true" t="shared" si="5" ref="D36:D41">IF(result="W",elem&amp;tr,D35)</f>
        <v>k</v>
      </c>
      <c r="E36" s="17" t="str">
        <f aca="true" t="shared" si="6" ref="E36:E41">IF(op="","",IF(op="R",IF(TS_escr_X&gt;TS,"A","R"),IF(op="W",IF(TS_lect_X&gt;TS,"A",IF(TS_escr_X&gt;TS,"=","W")),"C")))</f>
        <v>R</v>
      </c>
      <c r="F36" s="18" t="str">
        <f aca="true" t="shared" si="7" ref="F36:F41">IF(OR(LEFT(A36,1)="R",LEFT(A36,1)="W",LEFT(A36,1)="C"),LEFT(A36,1),"")</f>
        <v>R</v>
      </c>
      <c r="G36" s="18" t="str">
        <f aca="true" t="shared" si="8" ref="G36:G41">MID(A36,2,1)</f>
        <v>a</v>
      </c>
      <c r="H36" s="18" t="str">
        <f aca="true" t="shared" si="9" ref="H36:H41">IF(OR(op="R",op="W"),MID(A36,4,1),"")</f>
        <v>X</v>
      </c>
      <c r="I36" s="17">
        <f aca="true" t="shared" si="10" ref="I36:I41">VLOOKUP("TS_"&amp;G36,tbl_TS_tr,2)</f>
        <v>1</v>
      </c>
      <c r="J36" s="17">
        <f aca="true" t="shared" si="11" ref="J36:J41">B35</f>
        <v>0</v>
      </c>
      <c r="K36" s="17">
        <f aca="true" t="shared" si="12" ref="K36:K41">C35</f>
        <v>0</v>
      </c>
      <c r="L36" s="7" t="str">
        <f aca="true" t="shared" si="13" ref="L36:L41">IF(result="","",tr&amp;IF(result="R"," lee "&amp;elem,IF(result="W"," modifica "&amp;elem,IF(result="A"," ABORTA",IF(result="="," no modifica (Thomas)"," VALIDADA")))))</f>
        <v>a lee X</v>
      </c>
      <c r="M36" s="1" t="str">
        <f aca="true" t="shared" si="14" ref="M36:M41">IF(op="R","TS_escr_X "&amp;IF(TS_escr_X&gt;TS,"&gt;","≤")&amp;" TS("&amp;tr&amp;")","")</f>
        <v>TS_escr_X ≤ TS(a)</v>
      </c>
      <c r="N36" s="1">
        <f aca="true" t="shared" si="15" ref="N36:N41">IF(op="W",IF(TS_lect_X&gt;TS,"TS_lect_X &gt; TS("&amp;tr&amp;")","TS_lect_X ≤ TS("&amp;tr&amp;") y "&amp;IF(TS_escr_X&gt;TS,"TS_escr_X &gt; TS("&amp;tr&amp;")","TS_escr_X ≤ TS("&amp;tr&amp;")")),"")</f>
      </c>
      <c r="O36" s="1" t="str">
        <f aca="true" t="shared" si="16" ref="O36:O41"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37" spans="1:15" s="1" customFormat="1" ht="18" customHeight="1">
      <c r="A37" s="5" t="s">
        <v>5</v>
      </c>
      <c r="B37" s="16">
        <f t="shared" si="3"/>
        <v>1</v>
      </c>
      <c r="C37" s="16">
        <f t="shared" si="4"/>
        <v>1</v>
      </c>
      <c r="D37" s="17" t="str">
        <f t="shared" si="5"/>
        <v>Xa</v>
      </c>
      <c r="E37" s="17" t="str">
        <f t="shared" si="6"/>
        <v>W</v>
      </c>
      <c r="F37" s="18" t="str">
        <f t="shared" si="7"/>
        <v>W</v>
      </c>
      <c r="G37" s="18" t="str">
        <f t="shared" si="8"/>
        <v>a</v>
      </c>
      <c r="H37" s="18" t="str">
        <f t="shared" si="9"/>
        <v>X</v>
      </c>
      <c r="I37" s="17">
        <f t="shared" si="10"/>
        <v>1</v>
      </c>
      <c r="J37" s="17">
        <f t="shared" si="11"/>
        <v>1</v>
      </c>
      <c r="K37" s="17">
        <f t="shared" si="12"/>
        <v>0</v>
      </c>
      <c r="L37" s="7" t="str">
        <f t="shared" si="13"/>
        <v>a modifica X</v>
      </c>
      <c r="M37" s="1">
        <f t="shared" si="14"/>
      </c>
      <c r="N37" s="1" t="str">
        <f t="shared" si="15"/>
        <v>TS_lect_X ≤ TS(a) y TS_escr_X ≤ TS(a)</v>
      </c>
      <c r="O37" s="1" t="str">
        <f t="shared" si="16"/>
        <v>TS_lect_X ≤ TS(a) y TS_escr_X ≤ TS(a)</v>
      </c>
    </row>
    <row r="38" spans="1:15" s="1" customFormat="1" ht="18" customHeight="1">
      <c r="A38" s="5" t="s">
        <v>4</v>
      </c>
      <c r="B38" s="16">
        <f t="shared" si="3"/>
        <v>2</v>
      </c>
      <c r="C38" s="16">
        <f t="shared" si="4"/>
        <v>1</v>
      </c>
      <c r="D38" s="17" t="str">
        <f t="shared" si="5"/>
        <v>Xa</v>
      </c>
      <c r="E38" s="17" t="str">
        <f t="shared" si="6"/>
        <v>R</v>
      </c>
      <c r="F38" s="18" t="str">
        <f t="shared" si="7"/>
        <v>R</v>
      </c>
      <c r="G38" s="18" t="str">
        <f t="shared" si="8"/>
        <v>b</v>
      </c>
      <c r="H38" s="18" t="str">
        <f t="shared" si="9"/>
        <v>X</v>
      </c>
      <c r="I38" s="17">
        <f t="shared" si="10"/>
        <v>2</v>
      </c>
      <c r="J38" s="17">
        <f t="shared" si="11"/>
        <v>1</v>
      </c>
      <c r="K38" s="17">
        <f t="shared" si="12"/>
        <v>1</v>
      </c>
      <c r="L38" s="7" t="str">
        <f t="shared" si="13"/>
        <v>b lee X</v>
      </c>
      <c r="M38" s="1" t="str">
        <f t="shared" si="14"/>
        <v>TS_escr_X ≤ TS(b)</v>
      </c>
      <c r="N38" s="1">
        <f t="shared" si="15"/>
      </c>
      <c r="O38" s="1" t="str">
        <f t="shared" si="16"/>
        <v>TS_escr_X ≤ TS(b)</v>
      </c>
    </row>
    <row r="39" spans="1:15" s="1" customFormat="1" ht="18" customHeight="1">
      <c r="A39" s="5" t="s">
        <v>6</v>
      </c>
      <c r="B39" s="16">
        <f t="shared" si="3"/>
        <v>2</v>
      </c>
      <c r="C39" s="16">
        <f t="shared" si="4"/>
        <v>2</v>
      </c>
      <c r="D39" s="17" t="str">
        <f t="shared" si="5"/>
        <v>Xb</v>
      </c>
      <c r="E39" s="17" t="str">
        <f t="shared" si="6"/>
        <v>W</v>
      </c>
      <c r="F39" s="18" t="str">
        <f t="shared" si="7"/>
        <v>W</v>
      </c>
      <c r="G39" s="18" t="str">
        <f t="shared" si="8"/>
        <v>b</v>
      </c>
      <c r="H39" s="18" t="str">
        <f t="shared" si="9"/>
        <v>X</v>
      </c>
      <c r="I39" s="17">
        <f t="shared" si="10"/>
        <v>2</v>
      </c>
      <c r="J39" s="17">
        <f t="shared" si="11"/>
        <v>2</v>
      </c>
      <c r="K39" s="17">
        <f t="shared" si="12"/>
        <v>1</v>
      </c>
      <c r="L39" s="7" t="str">
        <f t="shared" si="13"/>
        <v>b modifica X</v>
      </c>
      <c r="M39" s="1">
        <f t="shared" si="14"/>
      </c>
      <c r="N39" s="1" t="str">
        <f t="shared" si="15"/>
        <v>TS_lect_X ≤ TS(b) y TS_escr_X ≤ TS(b)</v>
      </c>
      <c r="O39" s="1" t="str">
        <f t="shared" si="16"/>
        <v>TS_lect_X ≤ TS(b) y TS_escr_X ≤ TS(b)</v>
      </c>
    </row>
    <row r="40" spans="1:15" s="1" customFormat="1" ht="18" customHeight="1">
      <c r="A40" s="5" t="s">
        <v>10</v>
      </c>
      <c r="B40" s="16">
        <f t="shared" si="3"/>
        <v>2</v>
      </c>
      <c r="C40" s="16">
        <f t="shared" si="4"/>
        <v>2</v>
      </c>
      <c r="D40" s="17" t="str">
        <f t="shared" si="5"/>
        <v>Xb</v>
      </c>
      <c r="E40" s="17" t="str">
        <f t="shared" si="6"/>
        <v>C</v>
      </c>
      <c r="F40" s="18" t="str">
        <f t="shared" si="7"/>
        <v>C</v>
      </c>
      <c r="G40" s="18" t="str">
        <f t="shared" si="8"/>
        <v>b</v>
      </c>
      <c r="H40" s="18">
        <f t="shared" si="9"/>
      </c>
      <c r="I40" s="17">
        <f t="shared" si="10"/>
        <v>2</v>
      </c>
      <c r="J40" s="17">
        <f t="shared" si="11"/>
        <v>2</v>
      </c>
      <c r="K40" s="17">
        <f t="shared" si="12"/>
        <v>2</v>
      </c>
      <c r="L40" s="7" t="str">
        <f t="shared" si="13"/>
        <v>b VALIDADA</v>
      </c>
      <c r="M40" s="1">
        <f t="shared" si="14"/>
      </c>
      <c r="N40" s="1">
        <f t="shared" si="15"/>
      </c>
      <c r="O40" s="1">
        <f t="shared" si="16"/>
      </c>
    </row>
    <row r="41" spans="1:15" s="1" customFormat="1" ht="18" customHeight="1">
      <c r="A41" s="5" t="s">
        <v>9</v>
      </c>
      <c r="B41" s="16">
        <f t="shared" si="3"/>
        <v>2</v>
      </c>
      <c r="C41" s="16">
        <f t="shared" si="4"/>
        <v>2</v>
      </c>
      <c r="D41" s="17" t="str">
        <f t="shared" si="5"/>
        <v>Xb</v>
      </c>
      <c r="E41" s="17" t="str">
        <f t="shared" si="6"/>
        <v>C</v>
      </c>
      <c r="F41" s="18" t="str">
        <f t="shared" si="7"/>
        <v>C</v>
      </c>
      <c r="G41" s="18" t="str">
        <f t="shared" si="8"/>
        <v>a</v>
      </c>
      <c r="H41" s="18">
        <f t="shared" si="9"/>
      </c>
      <c r="I41" s="17">
        <f t="shared" si="10"/>
        <v>1</v>
      </c>
      <c r="J41" s="17">
        <f t="shared" si="11"/>
        <v>2</v>
      </c>
      <c r="K41" s="17">
        <f t="shared" si="12"/>
        <v>2</v>
      </c>
      <c r="L41" s="7" t="str">
        <f t="shared" si="13"/>
        <v>a VALIDADA</v>
      </c>
      <c r="M41" s="1">
        <f t="shared" si="14"/>
      </c>
      <c r="N41" s="1">
        <f t="shared" si="15"/>
      </c>
      <c r="O41" s="1">
        <f t="shared" si="16"/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A39" sqref="A39"/>
    </sheetView>
  </sheetViews>
  <sheetFormatPr defaultColWidth="11.421875" defaultRowHeight="12.75" outlineLevelCol="1"/>
  <cols>
    <col min="1" max="1" width="11.421875" style="2" customWidth="1"/>
    <col min="2" max="3" width="7.7109375" style="0" customWidth="1"/>
    <col min="4" max="4" width="5.421875" style="0" customWidth="1"/>
    <col min="5" max="5" width="4.57421875" style="0" hidden="1" customWidth="1" outlineLevel="1"/>
    <col min="6" max="6" width="4.28125" style="15" hidden="1" customWidth="1" outlineLevel="1"/>
    <col min="7" max="8" width="3.28125" style="15" hidden="1" customWidth="1" outlineLevel="1"/>
    <col min="9" max="9" width="4.140625" style="0" hidden="1" customWidth="1" outlineLevel="1"/>
    <col min="10" max="10" width="4.140625" style="0" hidden="1" customWidth="1" outlineLevel="1" collapsed="1"/>
    <col min="11" max="11" width="4.140625" style="0" hidden="1" customWidth="1" outlineLevel="1"/>
    <col min="12" max="12" width="24.57421875" style="0" bestFit="1" customWidth="1" collapsed="1"/>
    <col min="13" max="13" width="16.57421875" style="0" hidden="1" customWidth="1" outlineLevel="1"/>
    <col min="14" max="14" width="34.00390625" style="0" hidden="1" customWidth="1" outlineLevel="1"/>
    <col min="15" max="15" width="34.00390625" style="0" bestFit="1" customWidth="1" collapsed="1"/>
  </cols>
  <sheetData>
    <row r="1" spans="2:11" ht="12.75">
      <c r="B1" s="2"/>
      <c r="C1" s="8" t="s">
        <v>13</v>
      </c>
      <c r="D1" s="9">
        <v>2</v>
      </c>
      <c r="E1" s="12"/>
      <c r="F1" s="13"/>
      <c r="G1" s="13"/>
      <c r="H1" s="13"/>
      <c r="I1" s="12"/>
      <c r="J1" s="12"/>
      <c r="K1" s="12"/>
    </row>
    <row r="2" spans="2:11" ht="12.75">
      <c r="B2" s="2"/>
      <c r="C2" s="10" t="s">
        <v>16</v>
      </c>
      <c r="D2" s="11">
        <v>1</v>
      </c>
      <c r="E2" s="12"/>
      <c r="F2" s="13"/>
      <c r="G2" s="13"/>
      <c r="H2" s="13"/>
      <c r="I2" s="12"/>
      <c r="J2" s="12"/>
      <c r="K2" s="12"/>
    </row>
    <row r="3" spans="1:11" s="3" customFormat="1" ht="19.5">
      <c r="A3" s="6" t="s">
        <v>0</v>
      </c>
      <c r="B3" s="4"/>
      <c r="C3" s="4"/>
      <c r="D3" s="4"/>
      <c r="E3" s="4"/>
      <c r="F3" s="14"/>
      <c r="G3" s="14"/>
      <c r="H3" s="14"/>
      <c r="I3" s="4"/>
      <c r="J3" s="4"/>
      <c r="K3" s="4"/>
    </row>
    <row r="4" spans="1:12" ht="45.75">
      <c r="A4" s="19" t="s">
        <v>1</v>
      </c>
      <c r="B4" s="20" t="s">
        <v>20</v>
      </c>
      <c r="C4" s="20" t="s">
        <v>21</v>
      </c>
      <c r="D4" s="21" t="s">
        <v>7</v>
      </c>
      <c r="E4" s="21" t="s">
        <v>18</v>
      </c>
      <c r="F4" s="22" t="s">
        <v>14</v>
      </c>
      <c r="G4" s="22" t="s">
        <v>15</v>
      </c>
      <c r="H4" s="23" t="s">
        <v>19</v>
      </c>
      <c r="I4" s="22" t="s">
        <v>17</v>
      </c>
      <c r="J4" s="23" t="s">
        <v>22</v>
      </c>
      <c r="K4" s="23" t="s">
        <v>23</v>
      </c>
      <c r="L4" s="24" t="s">
        <v>2</v>
      </c>
    </row>
    <row r="5" spans="1:12" ht="9.75" customHeight="1">
      <c r="A5" s="25"/>
      <c r="B5" s="26">
        <v>0</v>
      </c>
      <c r="C5" s="26">
        <v>0</v>
      </c>
      <c r="D5" s="27" t="s">
        <v>8</v>
      </c>
      <c r="E5" s="27"/>
      <c r="F5" s="27"/>
      <c r="G5" s="27"/>
      <c r="H5" s="27"/>
      <c r="I5" s="27"/>
      <c r="J5" s="27"/>
      <c r="K5" s="27"/>
      <c r="L5" s="28"/>
    </row>
    <row r="6" spans="1:15" s="1" customFormat="1" ht="18" customHeight="1">
      <c r="A6" s="5" t="s">
        <v>3</v>
      </c>
      <c r="B6" s="16">
        <f>IF(result="R",MAX(I6,J6),B5)</f>
        <v>2</v>
      </c>
      <c r="C6" s="16">
        <f>IF(result="W",I6,C5)</f>
        <v>0</v>
      </c>
      <c r="D6" s="17" t="str">
        <f>IF(result="W",elem&amp;tr,D5)</f>
        <v>k</v>
      </c>
      <c r="E6" s="17" t="str">
        <f>IF(op="","",IF(op="R",IF(TS_escr_X&gt;TS,"A","R"),IF(op="W",IF(TS_lect_X&gt;TS,"A",IF(TS_escr_X&gt;TS,"=","W")),"C")))</f>
        <v>R</v>
      </c>
      <c r="F6" s="18" t="str">
        <f>IF(OR(LEFT(A6,1)="R",LEFT(A6,1)="W",LEFT(A6,1)="C"),LEFT(A6,1),"")</f>
        <v>R</v>
      </c>
      <c r="G6" s="18" t="str">
        <f>MID(A6,2,1)</f>
        <v>a</v>
      </c>
      <c r="H6" s="18" t="str">
        <f>IF(OR(op="R",op="W"),MID(A6,4,1),"")</f>
        <v>X</v>
      </c>
      <c r="I6" s="17">
        <f>VLOOKUP("TS_"&amp;G6,tbl_TS_tr,2)</f>
        <v>2</v>
      </c>
      <c r="J6" s="17">
        <f aca="true" t="shared" si="0" ref="J6:K10">B5</f>
        <v>0</v>
      </c>
      <c r="K6" s="17">
        <f t="shared" si="0"/>
        <v>0</v>
      </c>
      <c r="L6" s="7" t="str">
        <f>IF(result="","",tr&amp;IF(result="R"," lee "&amp;elem,IF(result="W"," modifica "&amp;elem,IF(result="A"," ABORTA",IF(result="="," no modifica (Thomas)"," VALIDADA")))))</f>
        <v>a lee X</v>
      </c>
      <c r="M6" s="1" t="str">
        <f>IF(op="R","TS_escr_X "&amp;IF(TS_escr_X&gt;TS,"&gt;","≤")&amp;" TS("&amp;tr&amp;")","")</f>
        <v>TS_escr_X ≤ TS(a)</v>
      </c>
      <c r="N6" s="1">
        <f>IF(op="W",IF(TS_lect_X&gt;TS,"TS_lect_X &gt; TS("&amp;tr&amp;")","TS_lect_X ≤ TS("&amp;tr&amp;") y "&amp;IF(TS_escr_X&gt;TS,"TS_escr_X &gt; TS("&amp;tr&amp;")","TS_escr_X ≤ TS("&amp;tr&amp;")")),"")</f>
      </c>
      <c r="O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7" spans="1:15" s="1" customFormat="1" ht="18" customHeight="1">
      <c r="A7" s="5" t="s">
        <v>4</v>
      </c>
      <c r="B7" s="16">
        <f>IF(result="R",MAX(I7,J7),B6)</f>
        <v>2</v>
      </c>
      <c r="C7" s="16">
        <f>IF(result="W",I7,C6)</f>
        <v>0</v>
      </c>
      <c r="D7" s="17" t="str">
        <f>IF(result="W",elem&amp;tr,D6)</f>
        <v>k</v>
      </c>
      <c r="E7" s="17" t="str">
        <f>IF(op="","",IF(op="R",IF(TS_escr_X&gt;TS,"A","R"),IF(op="W",IF(TS_lect_X&gt;TS,"A",IF(TS_escr_X&gt;TS,"=","W")),"C")))</f>
        <v>R</v>
      </c>
      <c r="F7" s="18" t="str">
        <f>IF(OR(LEFT(A7,1)="R",LEFT(A7,1)="W",LEFT(A7,1)="C"),LEFT(A7,1),"")</f>
        <v>R</v>
      </c>
      <c r="G7" s="18" t="str">
        <f>MID(A7,2,1)</f>
        <v>b</v>
      </c>
      <c r="H7" s="18" t="str">
        <f>IF(OR(op="R",op="W"),MID(A7,4,1),"")</f>
        <v>X</v>
      </c>
      <c r="I7" s="17">
        <f>VLOOKUP("TS_"&amp;G7,tbl_TS_tr,2)</f>
        <v>1</v>
      </c>
      <c r="J7" s="17">
        <f t="shared" si="0"/>
        <v>2</v>
      </c>
      <c r="K7" s="17">
        <f t="shared" si="0"/>
        <v>0</v>
      </c>
      <c r="L7" s="7" t="str">
        <f>IF(result="","",tr&amp;IF(result="R"," lee "&amp;elem,IF(result="W"," modifica "&amp;elem,IF(result="A"," ABORTA",IF(result="="," no modifica (Thomas)"," VALIDADA")))))</f>
        <v>b lee X</v>
      </c>
      <c r="M7" s="1" t="str">
        <f>IF(op="R","TS_escr_X "&amp;IF(TS_escr_X&gt;TS,"&gt;","≤")&amp;" TS("&amp;tr&amp;")","")</f>
        <v>TS_escr_X ≤ TS(b)</v>
      </c>
      <c r="N7" s="1">
        <f>IF(op="W",IF(TS_lect_X&gt;TS,"TS_lect_X &gt; TS("&amp;tr&amp;")","TS_lect_X ≤ TS("&amp;tr&amp;") y "&amp;IF(TS_escr_X&gt;TS,"TS_escr_X &gt; TS("&amp;tr&amp;")","TS_escr_X ≤ TS("&amp;tr&amp;")")),"")</f>
      </c>
      <c r="O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8" spans="1:15" s="1" customFormat="1" ht="18" customHeight="1">
      <c r="A8" s="5" t="s">
        <v>5</v>
      </c>
      <c r="B8" s="16">
        <f>IF(result="R",MAX(I8,J8),B7)</f>
        <v>2</v>
      </c>
      <c r="C8" s="16">
        <f>IF(result="W",I8,C7)</f>
        <v>2</v>
      </c>
      <c r="D8" s="17" t="str">
        <f>IF(result="W",elem&amp;tr,D7)</f>
        <v>Xa</v>
      </c>
      <c r="E8" s="17" t="str">
        <f>IF(op="","",IF(op="R",IF(TS_escr_X&gt;TS,"A","R"),IF(op="W",IF(TS_lect_X&gt;TS,"A",IF(TS_escr_X&gt;TS,"=","W")),"C")))</f>
        <v>W</v>
      </c>
      <c r="F8" s="18" t="str">
        <f>IF(OR(LEFT(A8,1)="R",LEFT(A8,1)="W",LEFT(A8,1)="C"),LEFT(A8,1),"")</f>
        <v>W</v>
      </c>
      <c r="G8" s="18" t="str">
        <f>MID(A8,2,1)</f>
        <v>a</v>
      </c>
      <c r="H8" s="18" t="str">
        <f>IF(OR(op="R",op="W"),MID(A8,4,1),"")</f>
        <v>X</v>
      </c>
      <c r="I8" s="17">
        <f>VLOOKUP("TS_"&amp;G8,tbl_TS_tr,2)</f>
        <v>2</v>
      </c>
      <c r="J8" s="17">
        <f t="shared" si="0"/>
        <v>2</v>
      </c>
      <c r="K8" s="17">
        <f t="shared" si="0"/>
        <v>0</v>
      </c>
      <c r="L8" s="7" t="str">
        <f>IF(result="","",tr&amp;IF(result="R"," lee "&amp;elem,IF(result="W"," modifica "&amp;elem,IF(result="A"," ABORTA",IF(result="="," no modifica (Thomas)"," VALIDADA")))))</f>
        <v>a modifica X</v>
      </c>
      <c r="M8" s="1">
        <f>IF(op="R","TS_escr_X "&amp;IF(TS_escr_X&gt;TS,"&gt;","≤")&amp;" TS("&amp;tr&amp;")","")</f>
      </c>
      <c r="N8" s="1" t="str">
        <f>IF(op="W",IF(TS_lect_X&gt;TS,"TS_lect_X &gt; TS("&amp;tr&amp;")","TS_lect_X ≤ TS("&amp;tr&amp;") y "&amp;IF(TS_escr_X&gt;TS,"TS_escr_X &gt; TS("&amp;tr&amp;")","TS_escr_X ≤ TS("&amp;tr&amp;")")),"")</f>
        <v>TS_lect_X ≤ TS(a) y TS_escr_X ≤ TS(a)</v>
      </c>
      <c r="O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≤ TS(a)</v>
      </c>
    </row>
    <row r="9" spans="1:15" s="1" customFormat="1" ht="18" customHeight="1">
      <c r="A9" s="5" t="s">
        <v>6</v>
      </c>
      <c r="B9" s="16">
        <f>IF(result="R",MAX(I9,J9),B8)</f>
        <v>2</v>
      </c>
      <c r="C9" s="16">
        <f>IF(result="W",I9,C8)</f>
        <v>2</v>
      </c>
      <c r="D9" s="17" t="str">
        <f>IF(result="W",elem&amp;tr,D8)</f>
        <v>Xa</v>
      </c>
      <c r="E9" s="17" t="str">
        <f>IF(op="","",IF(op="R",IF(TS_escr_X&gt;TS,"A","R"),IF(op="W",IF(TS_lect_X&gt;TS,"A",IF(TS_escr_X&gt;TS,"=","W")),"C")))</f>
        <v>A</v>
      </c>
      <c r="F9" s="18" t="str">
        <f>IF(OR(LEFT(A9,1)="R",LEFT(A9,1)="W",LEFT(A9,1)="C"),LEFT(A9,1),"")</f>
        <v>W</v>
      </c>
      <c r="G9" s="18" t="str">
        <f>MID(A9,2,1)</f>
        <v>b</v>
      </c>
      <c r="H9" s="18" t="str">
        <f>IF(OR(op="R",op="W"),MID(A9,4,1),"")</f>
        <v>X</v>
      </c>
      <c r="I9" s="17">
        <f>VLOOKUP("TS_"&amp;G9,tbl_TS_tr,2)</f>
        <v>1</v>
      </c>
      <c r="J9" s="17">
        <f t="shared" si="0"/>
        <v>2</v>
      </c>
      <c r="K9" s="17">
        <f t="shared" si="0"/>
        <v>2</v>
      </c>
      <c r="L9" s="7" t="str">
        <f>IF(result="","",tr&amp;IF(result="R"," lee "&amp;elem,IF(result="W"," modifica "&amp;elem,IF(result="A"," ABORTA",IF(result="="," no modifica (Thomas)"," VALIDADA")))))</f>
        <v>b ABORTA</v>
      </c>
      <c r="M9" s="1">
        <f>IF(op="R","TS_escr_X "&amp;IF(TS_escr_X&gt;TS,"&gt;","≤")&amp;" TS("&amp;tr&amp;")","")</f>
      </c>
      <c r="N9" s="1" t="str">
        <f>IF(op="W",IF(TS_lect_X&gt;TS,"TS_lect_X &gt; TS("&amp;tr&amp;")","TS_lect_X ≤ TS("&amp;tr&amp;") y "&amp;IF(TS_escr_X&gt;TS,"TS_escr_X &gt; TS("&amp;tr&amp;")","TS_escr_X ≤ TS("&amp;tr&amp;")")),"")</f>
        <v>TS_lect_X &gt; TS(b)</v>
      </c>
      <c r="O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TS(b)</v>
      </c>
    </row>
    <row r="10" spans="1:15" s="1" customFormat="1" ht="18" customHeight="1">
      <c r="A10" s="5" t="s">
        <v>9</v>
      </c>
      <c r="B10" s="16">
        <f>IF(result="R",MAX(I10,J10),B9)</f>
        <v>2</v>
      </c>
      <c r="C10" s="16">
        <f>IF(result="W",I10,C9)</f>
        <v>2</v>
      </c>
      <c r="D10" s="17" t="str">
        <f>IF(result="W",elem&amp;tr,D9)</f>
        <v>Xa</v>
      </c>
      <c r="E10" s="17" t="str">
        <f>IF(op="","",IF(op="R",IF(TS_escr_X&gt;TS,"A","R"),IF(op="W",IF(TS_lect_X&gt;TS,"A",IF(TS_escr_X&gt;TS,"=","W")),"C")))</f>
        <v>C</v>
      </c>
      <c r="F10" s="18" t="str">
        <f>IF(OR(LEFT(A10,1)="R",LEFT(A10,1)="W",LEFT(A10,1)="C"),LEFT(A10,1),"")</f>
        <v>C</v>
      </c>
      <c r="G10" s="18" t="str">
        <f>MID(A10,2,1)</f>
        <v>a</v>
      </c>
      <c r="H10" s="18">
        <f>IF(OR(op="R",op="W"),MID(A10,4,1),"")</f>
      </c>
      <c r="I10" s="17">
        <f>VLOOKUP("TS_"&amp;G10,tbl_TS_tr,2)</f>
        <v>2</v>
      </c>
      <c r="J10" s="17">
        <f t="shared" si="0"/>
        <v>2</v>
      </c>
      <c r="K10" s="17">
        <f t="shared" si="0"/>
        <v>2</v>
      </c>
      <c r="L10" s="7" t="str">
        <f>IF(result="","",tr&amp;IF(result="R"," lee "&amp;elem,IF(result="W"," modifica "&amp;elem,IF(result="A"," ABORTA",IF(result="="," no modifica (Thomas)"," VALIDADA")))))</f>
        <v>a VALIDADA</v>
      </c>
      <c r="M10" s="1">
        <f>IF(op="R","TS_escr_X "&amp;IF(TS_escr_X&gt;TS,"&gt;","≤")&amp;" TS("&amp;tr&amp;")","")</f>
      </c>
      <c r="N10" s="1">
        <f>IF(op="W",IF(TS_lect_X&gt;TS,"TS_lect_X &gt; TS("&amp;tr&amp;")","TS_lect_X ≤ TS("&amp;tr&amp;") y "&amp;IF(TS_escr_X&gt;TS,"TS_escr_X &gt; TS("&amp;tr&amp;")","TS_escr_X ≤ TS("&amp;tr&amp;")")),"")</f>
      </c>
      <c r="O1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13" spans="1:11" s="3" customFormat="1" ht="19.5">
      <c r="A13" s="6" t="s">
        <v>11</v>
      </c>
      <c r="B13" s="4"/>
      <c r="C13" s="4"/>
      <c r="D13" s="4"/>
      <c r="E13" s="4"/>
      <c r="F13" s="14"/>
      <c r="G13" s="14"/>
      <c r="H13" s="14"/>
      <c r="I13" s="4"/>
      <c r="J13" s="4"/>
      <c r="K13" s="4"/>
    </row>
    <row r="14" spans="1:12" ht="16.5">
      <c r="A14" s="19" t="s">
        <v>1</v>
      </c>
      <c r="B14" s="20" t="s">
        <v>20</v>
      </c>
      <c r="C14" s="20" t="s">
        <v>21</v>
      </c>
      <c r="D14" s="21" t="s">
        <v>7</v>
      </c>
      <c r="E14" s="21"/>
      <c r="F14" s="22"/>
      <c r="G14" s="22"/>
      <c r="H14" s="23"/>
      <c r="I14" s="22"/>
      <c r="J14" s="23"/>
      <c r="K14" s="23"/>
      <c r="L14" s="24" t="s">
        <v>2</v>
      </c>
    </row>
    <row r="15" spans="1:12" ht="9.75" customHeight="1">
      <c r="A15" s="25"/>
      <c r="B15" s="26">
        <v>0</v>
      </c>
      <c r="C15" s="26">
        <v>0</v>
      </c>
      <c r="D15" s="27" t="s">
        <v>8</v>
      </c>
      <c r="E15" s="27"/>
      <c r="F15" s="27"/>
      <c r="G15" s="27"/>
      <c r="H15" s="27"/>
      <c r="I15" s="27"/>
      <c r="J15" s="27"/>
      <c r="K15" s="27"/>
      <c r="L15" s="28"/>
    </row>
    <row r="16" spans="1:15" s="1" customFormat="1" ht="18" customHeight="1">
      <c r="A16" s="5" t="s">
        <v>3</v>
      </c>
      <c r="B16" s="16">
        <f>IF(result="R",MAX(I16,J16),B15)</f>
        <v>2</v>
      </c>
      <c r="C16" s="16">
        <f>IF(result="W",I16,C15)</f>
        <v>0</v>
      </c>
      <c r="D16" s="17" t="str">
        <f>IF(result="W",elem&amp;tr,D15)</f>
        <v>k</v>
      </c>
      <c r="E16" s="17" t="str">
        <f>IF(op="","",IF(op="R",IF(TS_escr_X&gt;TS,"A","R"),IF(op="W",IF(TS_lect_X&gt;TS,"A",IF(TS_escr_X&gt;TS,"=","W")),"C")))</f>
        <v>R</v>
      </c>
      <c r="F16" s="18" t="str">
        <f>IF(OR(LEFT(A16,1)="R",LEFT(A16,1)="W",LEFT(A16,1)="C"),LEFT(A16,1),"")</f>
        <v>R</v>
      </c>
      <c r="G16" s="18" t="str">
        <f>MID(A16,2,1)</f>
        <v>a</v>
      </c>
      <c r="H16" s="18" t="str">
        <f>IF(OR(op="R",op="W"),MID(A16,4,1),"")</f>
        <v>X</v>
      </c>
      <c r="I16" s="17">
        <f>VLOOKUP("TS_"&amp;G16,tbl_TS_tr,2)</f>
        <v>2</v>
      </c>
      <c r="J16" s="17">
        <f aca="true" t="shared" si="1" ref="J16:K20">B15</f>
        <v>0</v>
      </c>
      <c r="K16" s="17">
        <f t="shared" si="1"/>
        <v>0</v>
      </c>
      <c r="L16" s="7" t="str">
        <f>IF(result="","",tr&amp;IF(result="R"," lee "&amp;elem,IF(result="W"," modifica "&amp;elem,IF(result="A"," ABORTA",IF(result="="," no modifica (Thomas)"," VALIDADA")))))</f>
        <v>a lee X</v>
      </c>
      <c r="M16" s="1" t="str">
        <f>IF(op="R","TS_escr_X "&amp;IF(TS_escr_X&gt;TS,"&gt;","≤")&amp;" TS("&amp;tr&amp;")","")</f>
        <v>TS_escr_X ≤ TS(a)</v>
      </c>
      <c r="N16" s="1">
        <f>IF(op="W",IF(TS_lect_X&gt;TS,"TS_lect_X &gt; TS("&amp;tr&amp;")","TS_lect_X ≤ TS("&amp;tr&amp;") y "&amp;IF(TS_escr_X&gt;TS,"TS_escr_X &gt; TS("&amp;tr&amp;")","TS_escr_X ≤ TS("&amp;tr&amp;")")),"")</f>
      </c>
      <c r="O1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17" spans="1:15" s="1" customFormat="1" ht="18" customHeight="1">
      <c r="A17" s="5" t="s">
        <v>4</v>
      </c>
      <c r="B17" s="16">
        <f>IF(result="R",MAX(I17,J17),B16)</f>
        <v>2</v>
      </c>
      <c r="C17" s="16">
        <f>IF(result="W",I17,C16)</f>
        <v>0</v>
      </c>
      <c r="D17" s="17" t="str">
        <f>IF(result="W",elem&amp;tr,D16)</f>
        <v>k</v>
      </c>
      <c r="E17" s="17" t="str">
        <f>IF(op="","",IF(op="R",IF(TS_escr_X&gt;TS,"A","R"),IF(op="W",IF(TS_lect_X&gt;TS,"A",IF(TS_escr_X&gt;TS,"=","W")),"C")))</f>
        <v>R</v>
      </c>
      <c r="F17" s="18" t="str">
        <f>IF(OR(LEFT(A17,1)="R",LEFT(A17,1)="W",LEFT(A17,1)="C"),LEFT(A17,1),"")</f>
        <v>R</v>
      </c>
      <c r="G17" s="18" t="str">
        <f>MID(A17,2,1)</f>
        <v>b</v>
      </c>
      <c r="H17" s="18" t="str">
        <f>IF(OR(op="R",op="W"),MID(A17,4,1),"")</f>
        <v>X</v>
      </c>
      <c r="I17" s="17">
        <f>VLOOKUP("TS_"&amp;G17,tbl_TS_tr,2)</f>
        <v>1</v>
      </c>
      <c r="J17" s="17">
        <f t="shared" si="1"/>
        <v>2</v>
      </c>
      <c r="K17" s="17">
        <f t="shared" si="1"/>
        <v>0</v>
      </c>
      <c r="L17" s="7" t="str">
        <f>IF(result="","",tr&amp;IF(result="R"," lee "&amp;elem,IF(result="W"," modifica "&amp;elem,IF(result="A"," ABORTA",IF(result="="," no modifica (Thomas)"," VALIDADA")))))</f>
        <v>b lee X</v>
      </c>
      <c r="M17" s="1" t="str">
        <f>IF(op="R","TS_escr_X "&amp;IF(TS_escr_X&gt;TS,"&gt;","≤")&amp;" TS("&amp;tr&amp;")","")</f>
        <v>TS_escr_X ≤ TS(b)</v>
      </c>
      <c r="N17" s="1">
        <f>IF(op="W",IF(TS_lect_X&gt;TS,"TS_lect_X &gt; TS("&amp;tr&amp;")","TS_lect_X ≤ TS("&amp;tr&amp;") y "&amp;IF(TS_escr_X&gt;TS,"TS_escr_X &gt; TS("&amp;tr&amp;")","TS_escr_X ≤ TS("&amp;tr&amp;")")),"")</f>
      </c>
      <c r="O1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TS(b)</v>
      </c>
    </row>
    <row r="18" spans="1:15" s="1" customFormat="1" ht="18" customHeight="1">
      <c r="A18" s="5" t="s">
        <v>6</v>
      </c>
      <c r="B18" s="16">
        <f>IF(result="R",MAX(I18,J18),B17)</f>
        <v>2</v>
      </c>
      <c r="C18" s="16">
        <f>IF(result="W",I18,C17)</f>
        <v>0</v>
      </c>
      <c r="D18" s="17" t="str">
        <f>IF(result="W",elem&amp;tr,D17)</f>
        <v>k</v>
      </c>
      <c r="E18" s="17" t="str">
        <f>IF(op="","",IF(op="R",IF(TS_escr_X&gt;TS,"A","R"),IF(op="W",IF(TS_lect_X&gt;TS,"A",IF(TS_escr_X&gt;TS,"=","W")),"C")))</f>
        <v>A</v>
      </c>
      <c r="F18" s="18" t="str">
        <f>IF(OR(LEFT(A18,1)="R",LEFT(A18,1)="W",LEFT(A18,1)="C"),LEFT(A18,1),"")</f>
        <v>W</v>
      </c>
      <c r="G18" s="18" t="str">
        <f>MID(A18,2,1)</f>
        <v>b</v>
      </c>
      <c r="H18" s="18" t="str">
        <f>IF(OR(op="R",op="W"),MID(A18,4,1),"")</f>
        <v>X</v>
      </c>
      <c r="I18" s="17">
        <f>VLOOKUP("TS_"&amp;G18,tbl_TS_tr,2)</f>
        <v>1</v>
      </c>
      <c r="J18" s="17">
        <f t="shared" si="1"/>
        <v>2</v>
      </c>
      <c r="K18" s="17">
        <f t="shared" si="1"/>
        <v>0</v>
      </c>
      <c r="L18" s="7" t="str">
        <f>IF(result="","",tr&amp;IF(result="R"," lee "&amp;elem,IF(result="W"," modifica "&amp;elem,IF(result="A"," ABORTA",IF(result="="," no modifica (Thomas)"," VALIDADA")))))</f>
        <v>b ABORTA</v>
      </c>
      <c r="M18" s="1">
        <f>IF(op="R","TS_escr_X "&amp;IF(TS_escr_X&gt;TS,"&gt;","≤")&amp;" TS("&amp;tr&amp;")","")</f>
      </c>
      <c r="N18" s="1" t="str">
        <f>IF(op="W",IF(TS_lect_X&gt;TS,"TS_lect_X &gt; TS("&amp;tr&amp;")","TS_lect_X ≤ TS("&amp;tr&amp;") y "&amp;IF(TS_escr_X&gt;TS,"TS_escr_X &gt; TS("&amp;tr&amp;")","TS_escr_X ≤ TS("&amp;tr&amp;")")),"")</f>
        <v>TS_lect_X &gt; TS(b)</v>
      </c>
      <c r="O1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TS(b)</v>
      </c>
    </row>
    <row r="19" spans="1:15" s="1" customFormat="1" ht="18" customHeight="1">
      <c r="A19" s="5" t="s">
        <v>5</v>
      </c>
      <c r="B19" s="16">
        <f>IF(result="R",MAX(I19,J19),B18)</f>
        <v>2</v>
      </c>
      <c r="C19" s="16">
        <f>IF(result="W",I19,C18)</f>
        <v>2</v>
      </c>
      <c r="D19" s="17" t="str">
        <f>IF(result="W",elem&amp;tr,D18)</f>
        <v>Xa</v>
      </c>
      <c r="E19" s="17" t="str">
        <f>IF(op="","",IF(op="R",IF(TS_escr_X&gt;TS,"A","R"),IF(op="W",IF(TS_lect_X&gt;TS,"A",IF(TS_escr_X&gt;TS,"=","W")),"C")))</f>
        <v>W</v>
      </c>
      <c r="F19" s="18" t="str">
        <f>IF(OR(LEFT(A19,1)="R",LEFT(A19,1)="W",LEFT(A19,1)="C"),LEFT(A19,1),"")</f>
        <v>W</v>
      </c>
      <c r="G19" s="18" t="str">
        <f>MID(A19,2,1)</f>
        <v>a</v>
      </c>
      <c r="H19" s="18" t="str">
        <f>IF(OR(op="R",op="W"),MID(A19,4,1),"")</f>
        <v>X</v>
      </c>
      <c r="I19" s="17">
        <f>VLOOKUP("TS_"&amp;G19,tbl_TS_tr,2)</f>
        <v>2</v>
      </c>
      <c r="J19" s="17">
        <f t="shared" si="1"/>
        <v>2</v>
      </c>
      <c r="K19" s="17">
        <f t="shared" si="1"/>
        <v>0</v>
      </c>
      <c r="L19" s="7" t="str">
        <f>IF(result="","",tr&amp;IF(result="R"," lee "&amp;elem,IF(result="W"," modifica "&amp;elem,IF(result="A"," ABORTA",IF(result="="," no modifica (Thomas)"," VALIDADA")))))</f>
        <v>a modifica X</v>
      </c>
      <c r="M19" s="1">
        <f>IF(op="R","TS_escr_X "&amp;IF(TS_escr_X&gt;TS,"&gt;","≤")&amp;" TS("&amp;tr&amp;")","")</f>
      </c>
      <c r="N19" s="1" t="str">
        <f>IF(op="W",IF(TS_lect_X&gt;TS,"TS_lect_X &gt; TS("&amp;tr&amp;")","TS_lect_X ≤ TS("&amp;tr&amp;") y "&amp;IF(TS_escr_X&gt;TS,"TS_escr_X &gt; TS("&amp;tr&amp;")","TS_escr_X ≤ TS("&amp;tr&amp;")")),"")</f>
        <v>TS_lect_X ≤ TS(a) y TS_escr_X ≤ TS(a)</v>
      </c>
      <c r="O19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≤ TS(a)</v>
      </c>
    </row>
    <row r="20" spans="1:15" s="1" customFormat="1" ht="18" customHeight="1">
      <c r="A20" s="5" t="s">
        <v>9</v>
      </c>
      <c r="B20" s="16">
        <f>IF(result="R",MAX(I20,J20),B19)</f>
        <v>2</v>
      </c>
      <c r="C20" s="16">
        <f>IF(result="W",I20,C19)</f>
        <v>2</v>
      </c>
      <c r="D20" s="17" t="str">
        <f>IF(result="W",elem&amp;tr,D19)</f>
        <v>Xa</v>
      </c>
      <c r="E20" s="17" t="str">
        <f>IF(op="","",IF(op="R",IF(TS_escr_X&gt;TS,"A","R"),IF(op="W",IF(TS_lect_X&gt;TS,"A",IF(TS_escr_X&gt;TS,"=","W")),"C")))</f>
        <v>C</v>
      </c>
      <c r="F20" s="18" t="str">
        <f>IF(OR(LEFT(A20,1)="R",LEFT(A20,1)="W",LEFT(A20,1)="C"),LEFT(A20,1),"")</f>
        <v>C</v>
      </c>
      <c r="G20" s="18" t="str">
        <f>MID(A20,2,1)</f>
        <v>a</v>
      </c>
      <c r="H20" s="18">
        <f>IF(OR(op="R",op="W"),MID(A20,4,1),"")</f>
      </c>
      <c r="I20" s="17">
        <f>VLOOKUP("TS_"&amp;G20,tbl_TS_tr,2)</f>
        <v>2</v>
      </c>
      <c r="J20" s="17">
        <f t="shared" si="1"/>
        <v>2</v>
      </c>
      <c r="K20" s="17">
        <f t="shared" si="1"/>
        <v>2</v>
      </c>
      <c r="L20" s="7" t="str">
        <f>IF(result="","",tr&amp;IF(result="R"," lee "&amp;elem,IF(result="W"," modifica "&amp;elem,IF(result="A"," ABORTA",IF(result="="," no modifica (Thomas)"," VALIDADA")))))</f>
        <v>a VALIDADA</v>
      </c>
      <c r="M20" s="1">
        <f>IF(op="R","TS_escr_X "&amp;IF(TS_escr_X&gt;TS,"&gt;","≤")&amp;" TS("&amp;tr&amp;")","")</f>
      </c>
      <c r="N20" s="1">
        <f>IF(op="W",IF(TS_lect_X&gt;TS,"TS_lect_X &gt; TS("&amp;tr&amp;")","TS_lect_X ≤ TS("&amp;tr&amp;") y "&amp;IF(TS_escr_X&gt;TS,"TS_escr_X &gt; TS("&amp;tr&amp;")","TS_escr_X ≤ TS("&amp;tr&amp;")")),"")</f>
      </c>
      <c r="O2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23" spans="1:11" s="3" customFormat="1" ht="19.5">
      <c r="A23" s="6" t="s">
        <v>12</v>
      </c>
      <c r="B23" s="4"/>
      <c r="C23" s="4"/>
      <c r="D23" s="4"/>
      <c r="E23" s="4"/>
      <c r="F23" s="14"/>
      <c r="G23" s="14"/>
      <c r="H23" s="14"/>
      <c r="I23" s="4"/>
      <c r="J23" s="4"/>
      <c r="K23" s="4"/>
    </row>
    <row r="24" spans="1:12" ht="16.5">
      <c r="A24" s="19" t="s">
        <v>1</v>
      </c>
      <c r="B24" s="20" t="s">
        <v>20</v>
      </c>
      <c r="C24" s="20" t="s">
        <v>21</v>
      </c>
      <c r="D24" s="21" t="s">
        <v>7</v>
      </c>
      <c r="E24" s="21"/>
      <c r="F24" s="22"/>
      <c r="G24" s="22"/>
      <c r="H24" s="23"/>
      <c r="I24" s="22"/>
      <c r="J24" s="23"/>
      <c r="K24" s="23"/>
      <c r="L24" s="24" t="s">
        <v>2</v>
      </c>
    </row>
    <row r="25" spans="1:12" ht="9.75" customHeight="1">
      <c r="A25" s="25"/>
      <c r="B25" s="26">
        <v>0</v>
      </c>
      <c r="C25" s="26">
        <v>0</v>
      </c>
      <c r="D25" s="27" t="s">
        <v>8</v>
      </c>
      <c r="E25" s="27"/>
      <c r="F25" s="27"/>
      <c r="G25" s="27"/>
      <c r="H25" s="27"/>
      <c r="I25" s="27"/>
      <c r="J25" s="27"/>
      <c r="K25" s="27"/>
      <c r="L25" s="28"/>
    </row>
    <row r="26" spans="1:15" s="1" customFormat="1" ht="18" customHeight="1">
      <c r="A26" s="5" t="s">
        <v>3</v>
      </c>
      <c r="B26" s="16">
        <f>IF(result="R",MAX(I26,J26),B25)</f>
        <v>2</v>
      </c>
      <c r="C26" s="16">
        <f>IF(result="W",I26,C25)</f>
        <v>0</v>
      </c>
      <c r="D26" s="17" t="str">
        <f>IF(result="W",elem&amp;tr,D25)</f>
        <v>k</v>
      </c>
      <c r="E26" s="17" t="str">
        <f>IF(op="","",IF(op="R",IF(TS_escr_X&gt;TS,"A","R"),IF(op="W",IF(TS_lect_X&gt;TS,"A",IF(TS_escr_X&gt;TS,"=","W")),"C")))</f>
        <v>R</v>
      </c>
      <c r="F26" s="18" t="str">
        <f>IF(OR(LEFT(A26,1)="R",LEFT(A26,1)="W",LEFT(A26,1)="C"),LEFT(A26,1),"")</f>
        <v>R</v>
      </c>
      <c r="G26" s="18" t="str">
        <f>MID(A26,2,1)</f>
        <v>a</v>
      </c>
      <c r="H26" s="18" t="str">
        <f>IF(OR(op="R",op="W"),MID(A26,4,1),"")</f>
        <v>X</v>
      </c>
      <c r="I26" s="17">
        <f>VLOOKUP("TS_"&amp;G26,tbl_TS_tr,2)</f>
        <v>2</v>
      </c>
      <c r="J26" s="17">
        <f aca="true" t="shared" si="2" ref="J26:K30">B25</f>
        <v>0</v>
      </c>
      <c r="K26" s="17">
        <f t="shared" si="2"/>
        <v>0</v>
      </c>
      <c r="L26" s="7" t="str">
        <f>IF(result="","",tr&amp;IF(result="R"," lee "&amp;elem,IF(result="W"," modifica "&amp;elem,IF(result="A"," ABORTA",IF(result="="," no modifica (Thomas)"," VALIDADA")))))</f>
        <v>a lee X</v>
      </c>
      <c r="M26" s="1" t="str">
        <f>IF(op="R","TS_escr_X "&amp;IF(TS_escr_X&gt;TS,"&gt;","≤")&amp;" TS("&amp;tr&amp;")","")</f>
        <v>TS_escr_X ≤ TS(a)</v>
      </c>
      <c r="N26" s="1">
        <f>IF(op="W",IF(TS_lect_X&gt;TS,"TS_lect_X &gt; TS("&amp;tr&amp;")","TS_lect_X ≤ TS("&amp;tr&amp;") y "&amp;IF(TS_escr_X&gt;TS,"TS_escr_X &gt; TS("&amp;tr&amp;")","TS_escr_X ≤ TS("&amp;tr&amp;")")),"")</f>
      </c>
      <c r="O2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27" spans="1:15" s="1" customFormat="1" ht="18" customHeight="1">
      <c r="A27" s="5" t="s">
        <v>6</v>
      </c>
      <c r="B27" s="16">
        <f>IF(result="R",MAX(I27,J27),B26)</f>
        <v>2</v>
      </c>
      <c r="C27" s="16">
        <f>IF(result="W",I27,C26)</f>
        <v>0</v>
      </c>
      <c r="D27" s="17" t="str">
        <f>IF(result="W",elem&amp;tr,D26)</f>
        <v>k</v>
      </c>
      <c r="E27" s="17" t="str">
        <f>IF(op="","",IF(op="R",IF(TS_escr_X&gt;TS,"A","R"),IF(op="W",IF(TS_lect_X&gt;TS,"A",IF(TS_escr_X&gt;TS,"=","W")),"C")))</f>
        <v>A</v>
      </c>
      <c r="F27" s="18" t="str">
        <f>IF(OR(LEFT(A27,1)="R",LEFT(A27,1)="W",LEFT(A27,1)="C"),LEFT(A27,1),"")</f>
        <v>W</v>
      </c>
      <c r="G27" s="18" t="str">
        <f>MID(A27,2,1)</f>
        <v>b</v>
      </c>
      <c r="H27" s="18" t="str">
        <f>IF(OR(op="R",op="W"),MID(A27,4,1),"")</f>
        <v>X</v>
      </c>
      <c r="I27" s="17">
        <f>VLOOKUP("TS_"&amp;G27,tbl_TS_tr,2)</f>
        <v>1</v>
      </c>
      <c r="J27" s="17">
        <f t="shared" si="2"/>
        <v>2</v>
      </c>
      <c r="K27" s="17">
        <f t="shared" si="2"/>
        <v>0</v>
      </c>
      <c r="L27" s="7" t="str">
        <f>IF(result="","",tr&amp;IF(result="R"," lee "&amp;elem,IF(result="W"," modifica "&amp;elem,IF(result="A"," ABORTA",IF(result="="," no modifica (Thomas)"," VALIDADA")))))</f>
        <v>b ABORTA</v>
      </c>
      <c r="M27" s="1">
        <f>IF(op="R","TS_escr_X "&amp;IF(TS_escr_X&gt;TS,"&gt;","≤")&amp;" TS("&amp;tr&amp;")","")</f>
      </c>
      <c r="N27" s="1" t="str">
        <f>IF(op="W",IF(TS_lect_X&gt;TS,"TS_lect_X &gt; TS("&amp;tr&amp;")","TS_lect_X ≤ TS("&amp;tr&amp;") y "&amp;IF(TS_escr_X&gt;TS,"TS_escr_X &gt; TS("&amp;tr&amp;")","TS_escr_X ≤ TS("&amp;tr&amp;")")),"")</f>
        <v>TS_lect_X &gt; TS(b)</v>
      </c>
      <c r="O2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&gt; TS(b)</v>
      </c>
    </row>
    <row r="28" spans="1:15" s="1" customFormat="1" ht="18" customHeight="1">
      <c r="A28" s="5" t="s">
        <v>5</v>
      </c>
      <c r="B28" s="16">
        <f>IF(result="R",MAX(I28,J28),B27)</f>
        <v>2</v>
      </c>
      <c r="C28" s="16">
        <f>IF(result="W",I28,C27)</f>
        <v>2</v>
      </c>
      <c r="D28" s="17" t="str">
        <f>IF(result="W",elem&amp;tr,D27)</f>
        <v>Xa</v>
      </c>
      <c r="E28" s="17" t="str">
        <f>IF(op="","",IF(op="R",IF(TS_escr_X&gt;TS,"A","R"),IF(op="W",IF(TS_lect_X&gt;TS,"A",IF(TS_escr_X&gt;TS,"=","W")),"C")))</f>
        <v>W</v>
      </c>
      <c r="F28" s="18" t="str">
        <f>IF(OR(LEFT(A28,1)="R",LEFT(A28,1)="W",LEFT(A28,1)="C"),LEFT(A28,1),"")</f>
        <v>W</v>
      </c>
      <c r="G28" s="18" t="str">
        <f>MID(A28,2,1)</f>
        <v>a</v>
      </c>
      <c r="H28" s="18" t="str">
        <f>IF(OR(op="R",op="W"),MID(A28,4,1),"")</f>
        <v>X</v>
      </c>
      <c r="I28" s="17">
        <f>VLOOKUP("TS_"&amp;G28,tbl_TS_tr,2)</f>
        <v>2</v>
      </c>
      <c r="J28" s="17">
        <f t="shared" si="2"/>
        <v>2</v>
      </c>
      <c r="K28" s="17">
        <f t="shared" si="2"/>
        <v>0</v>
      </c>
      <c r="L28" s="7" t="str">
        <f>IF(result="","",tr&amp;IF(result="R"," lee "&amp;elem,IF(result="W"," modifica "&amp;elem,IF(result="A"," ABORTA",IF(result="="," no modifica (Thomas)"," VALIDADA")))))</f>
        <v>a modifica X</v>
      </c>
      <c r="M28" s="1">
        <f>IF(op="R","TS_escr_X "&amp;IF(TS_escr_X&gt;TS,"&gt;","≤")&amp;" TS("&amp;tr&amp;")","")</f>
      </c>
      <c r="N28" s="1" t="str">
        <f>IF(op="W",IF(TS_lect_X&gt;TS,"TS_lect_X &gt; TS("&amp;tr&amp;")","TS_lect_X ≤ TS("&amp;tr&amp;") y "&amp;IF(TS_escr_X&gt;TS,"TS_escr_X &gt; TS("&amp;tr&amp;")","TS_escr_X ≤ TS("&amp;tr&amp;")")),"")</f>
        <v>TS_lect_X ≤ TS(a) y TS_escr_X ≤ TS(a)</v>
      </c>
      <c r="O2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≤ TS(a)</v>
      </c>
    </row>
    <row r="29" spans="1:15" s="1" customFormat="1" ht="18" customHeight="1">
      <c r="A29" s="5" t="s">
        <v>9</v>
      </c>
      <c r="B29" s="16">
        <f>IF(result="R",MAX(I29,J29),B28)</f>
        <v>2</v>
      </c>
      <c r="C29" s="16">
        <f>IF(result="W",I29,C28)</f>
        <v>2</v>
      </c>
      <c r="D29" s="17" t="str">
        <f>IF(result="W",elem&amp;tr,D28)</f>
        <v>Xa</v>
      </c>
      <c r="E29" s="17" t="str">
        <f>IF(op="","",IF(op="R",IF(TS_escr_X&gt;TS,"A","R"),IF(op="W",IF(TS_lect_X&gt;TS,"A",IF(TS_escr_X&gt;TS,"=","W")),"C")))</f>
        <v>C</v>
      </c>
      <c r="F29" s="18" t="str">
        <f>IF(OR(LEFT(A29,1)="R",LEFT(A29,1)="W",LEFT(A29,1)="C"),LEFT(A29,1),"")</f>
        <v>C</v>
      </c>
      <c r="G29" s="18" t="str">
        <f>MID(A29,2,1)</f>
        <v>a</v>
      </c>
      <c r="H29" s="18">
        <f>IF(OR(op="R",op="W"),MID(A29,4,1),"")</f>
      </c>
      <c r="I29" s="17">
        <f>VLOOKUP("TS_"&amp;G29,tbl_TS_tr,2)</f>
        <v>2</v>
      </c>
      <c r="J29" s="17">
        <f t="shared" si="2"/>
        <v>2</v>
      </c>
      <c r="K29" s="17">
        <f t="shared" si="2"/>
        <v>2</v>
      </c>
      <c r="L29" s="7" t="str">
        <f>IF(result="","",tr&amp;IF(result="R"," lee "&amp;elem,IF(result="W"," modifica "&amp;elem,IF(result="A"," ABORTA",IF(result="="," no modifica (Thomas)"," VALIDADA")))))</f>
        <v>a VALIDADA</v>
      </c>
      <c r="M29" s="1">
        <f>IF(op="R","TS_escr_X "&amp;IF(TS_escr_X&gt;TS,"&gt;","≤")&amp;" TS("&amp;tr&amp;")","")</f>
      </c>
      <c r="N29" s="1">
        <f>IF(op="W",IF(TS_lect_X&gt;TS,"TS_lect_X &gt; TS("&amp;tr&amp;")","TS_lect_X ≤ TS("&amp;tr&amp;") y "&amp;IF(TS_escr_X&gt;TS,"TS_escr_X &gt; TS("&amp;tr&amp;")","TS_escr_X ≤ TS("&amp;tr&amp;")")),"")</f>
      </c>
      <c r="O29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0" spans="1:15" s="1" customFormat="1" ht="18" customHeight="1">
      <c r="A30" s="5"/>
      <c r="B30" s="16">
        <f>IF(result="R",MAX(I30,J30),B29)</f>
        <v>2</v>
      </c>
      <c r="C30" s="16">
        <f>IF(result="W",I30,C29)</f>
        <v>2</v>
      </c>
      <c r="D30" s="17" t="str">
        <f>IF(result="W",elem&amp;tr,D29)</f>
        <v>Xa</v>
      </c>
      <c r="E30" s="17">
        <f>IF(op="","",IF(op="R",IF(TS_escr_X&gt;TS,"A","R"),IF(op="W",IF(TS_lect_X&gt;TS,"A",IF(TS_escr_X&gt;TS,"=","W")),"C")))</f>
      </c>
      <c r="F30" s="18">
        <f>IF(OR(LEFT(A30,1)="R",LEFT(A30,1)="W",LEFT(A30,1)="C"),LEFT(A30,1),"")</f>
      </c>
      <c r="G30" s="18">
        <f>MID(A30,2,1)</f>
      </c>
      <c r="H30" s="18">
        <f>IF(OR(op="R",op="W"),MID(A30,4,1),"")</f>
      </c>
      <c r="I30" s="17" t="e">
        <f>VLOOKUP("TS_"&amp;G30,tbl_TS_tr,2)</f>
        <v>#N/A</v>
      </c>
      <c r="J30" s="17">
        <f t="shared" si="2"/>
        <v>2</v>
      </c>
      <c r="K30" s="17">
        <f t="shared" si="2"/>
        <v>2</v>
      </c>
      <c r="L30" s="7">
        <f>IF(result="","",tr&amp;IF(result="R"," lee "&amp;elem,IF(result="W"," modifica "&amp;elem,IF(result="A"," ABORTA",IF(result="="," no modifica (Thomas)"," VALIDADA")))))</f>
      </c>
      <c r="M30" s="1">
        <f>IF(op="R","TS_escr_X "&amp;IF(TS_escr_X&gt;TS,"&gt;","≤")&amp;" TS("&amp;tr&amp;")","")</f>
      </c>
      <c r="N30" s="1">
        <f>IF(op="W",IF(TS_lect_X&gt;TS,"TS_lect_X &gt; TS("&amp;tr&amp;")","TS_lect_X ≤ TS("&amp;tr&amp;") y "&amp;IF(TS_escr_X&gt;TS,"TS_escr_X &gt; TS("&amp;tr&amp;")","TS_escr_X ≤ TS("&amp;tr&amp;")")),"")</f>
      </c>
      <c r="O3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33" spans="1:11" s="3" customFormat="1" ht="19.5">
      <c r="A33" s="6" t="s">
        <v>24</v>
      </c>
      <c r="B33" s="4"/>
      <c r="C33" s="4"/>
      <c r="D33" s="4"/>
      <c r="E33" s="4"/>
      <c r="F33" s="14"/>
      <c r="G33" s="14"/>
      <c r="H33" s="14"/>
      <c r="I33" s="4"/>
      <c r="J33" s="4"/>
      <c r="K33" s="4"/>
    </row>
    <row r="34" spans="1:12" ht="16.5">
      <c r="A34" s="19" t="s">
        <v>1</v>
      </c>
      <c r="B34" s="20" t="s">
        <v>20</v>
      </c>
      <c r="C34" s="20" t="s">
        <v>21</v>
      </c>
      <c r="D34" s="21" t="s">
        <v>7</v>
      </c>
      <c r="E34" s="21"/>
      <c r="F34" s="22"/>
      <c r="G34" s="22"/>
      <c r="H34" s="23"/>
      <c r="I34" s="22"/>
      <c r="J34" s="23"/>
      <c r="K34" s="23"/>
      <c r="L34" s="24" t="s">
        <v>2</v>
      </c>
    </row>
    <row r="35" spans="1:12" ht="9.75" customHeight="1">
      <c r="A35" s="25"/>
      <c r="B35" s="26">
        <v>0</v>
      </c>
      <c r="C35" s="26">
        <v>0</v>
      </c>
      <c r="D35" s="27" t="s">
        <v>8</v>
      </c>
      <c r="E35" s="27"/>
      <c r="F35" s="27"/>
      <c r="G35" s="27"/>
      <c r="H35" s="27"/>
      <c r="I35" s="27"/>
      <c r="J35" s="27"/>
      <c r="K35" s="27"/>
      <c r="L35" s="28"/>
    </row>
    <row r="36" spans="1:15" s="1" customFormat="1" ht="18" customHeight="1">
      <c r="A36" s="5" t="s">
        <v>3</v>
      </c>
      <c r="B36" s="16">
        <f>IF(result="R",MAX(I36,J36),B35)</f>
        <v>2</v>
      </c>
      <c r="C36" s="16">
        <f>IF(result="W",I36,C35)</f>
        <v>0</v>
      </c>
      <c r="D36" s="17" t="str">
        <f>IF(result="W",elem&amp;tr,D35)</f>
        <v>k</v>
      </c>
      <c r="E36" s="17" t="str">
        <f>IF(op="","",IF(op="R",IF(TS_escr_X&gt;TS,"A","R"),IF(op="W",IF(TS_lect_X&gt;TS,"A",IF(TS_escr_X&gt;TS,"=","W")),"C")))</f>
        <v>R</v>
      </c>
      <c r="F36" s="18" t="str">
        <f>IF(OR(LEFT(A36,1)="R",LEFT(A36,1)="W",LEFT(A36,1)="C"),LEFT(A36,1),"")</f>
        <v>R</v>
      </c>
      <c r="G36" s="18" t="str">
        <f>MID(A36,2,1)</f>
        <v>a</v>
      </c>
      <c r="H36" s="18" t="str">
        <f>IF(OR(op="R",op="W"),MID(A36,4,1),"")</f>
        <v>X</v>
      </c>
      <c r="I36" s="17">
        <f>VLOOKUP("TS_"&amp;G36,tbl_TS_tr,2)</f>
        <v>2</v>
      </c>
      <c r="J36" s="17">
        <f aca="true" t="shared" si="3" ref="J36:K40">B35</f>
        <v>0</v>
      </c>
      <c r="K36" s="17">
        <f t="shared" si="3"/>
        <v>0</v>
      </c>
      <c r="L36" s="7" t="str">
        <f>IF(result="","",tr&amp;IF(result="R"," lee "&amp;elem,IF(result="W"," modifica "&amp;elem,IF(result="A"," ABORTA",IF(result="="," no modifica (Thomas)"," VALIDADA")))))</f>
        <v>a lee X</v>
      </c>
      <c r="M36" s="1" t="str">
        <f>IF(op="R","TS_escr_X "&amp;IF(TS_escr_X&gt;TS,"&gt;","≤")&amp;" TS("&amp;tr&amp;")","")</f>
        <v>TS_escr_X ≤ TS(a)</v>
      </c>
      <c r="N36" s="1">
        <f>IF(op="W",IF(TS_lect_X&gt;TS,"TS_lect_X &gt; TS("&amp;tr&amp;")","TS_lect_X ≤ TS("&amp;tr&amp;") y "&amp;IF(TS_escr_X&gt;TS,"TS_escr_X &gt; TS("&amp;tr&amp;")","TS_escr_X ≤ TS("&amp;tr&amp;")")),"")</f>
      </c>
      <c r="O36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≤ TS(a)</v>
      </c>
    </row>
    <row r="37" spans="1:15" s="1" customFormat="1" ht="18" customHeight="1">
      <c r="A37" s="5" t="s">
        <v>5</v>
      </c>
      <c r="B37" s="16">
        <f>IF(result="R",MAX(I37,J37),B36)</f>
        <v>2</v>
      </c>
      <c r="C37" s="16">
        <f>IF(result="W",I37,C36)</f>
        <v>2</v>
      </c>
      <c r="D37" s="17" t="str">
        <f>IF(result="W",elem&amp;tr,D36)</f>
        <v>Xa</v>
      </c>
      <c r="E37" s="17" t="str">
        <f>IF(op="","",IF(op="R",IF(TS_escr_X&gt;TS,"A","R"),IF(op="W",IF(TS_lect_X&gt;TS,"A",IF(TS_escr_X&gt;TS,"=","W")),"C")))</f>
        <v>W</v>
      </c>
      <c r="F37" s="18" t="str">
        <f>IF(OR(LEFT(A37,1)="R",LEFT(A37,1)="W",LEFT(A37,1)="C"),LEFT(A37,1),"")</f>
        <v>W</v>
      </c>
      <c r="G37" s="18" t="str">
        <f>MID(A37,2,1)</f>
        <v>a</v>
      </c>
      <c r="H37" s="18" t="str">
        <f>IF(OR(op="R",op="W"),MID(A37,4,1),"")</f>
        <v>X</v>
      </c>
      <c r="I37" s="17">
        <f>VLOOKUP("TS_"&amp;G37,tbl_TS_tr,2)</f>
        <v>2</v>
      </c>
      <c r="J37" s="17">
        <f t="shared" si="3"/>
        <v>2</v>
      </c>
      <c r="K37" s="17">
        <f t="shared" si="3"/>
        <v>0</v>
      </c>
      <c r="L37" s="7" t="str">
        <f>IF(result="","",tr&amp;IF(result="R"," lee "&amp;elem,IF(result="W"," modifica "&amp;elem,IF(result="A"," ABORTA",IF(result="="," no modifica (Thomas)"," VALIDADA")))))</f>
        <v>a modifica X</v>
      </c>
      <c r="M37" s="1">
        <f>IF(op="R","TS_escr_X "&amp;IF(TS_escr_X&gt;TS,"&gt;","≤")&amp;" TS("&amp;tr&amp;")","")</f>
      </c>
      <c r="N37" s="1" t="str">
        <f>IF(op="W",IF(TS_lect_X&gt;TS,"TS_lect_X &gt; TS("&amp;tr&amp;")","TS_lect_X ≤ TS("&amp;tr&amp;") y "&amp;IF(TS_escr_X&gt;TS,"TS_escr_X &gt; TS("&amp;tr&amp;")","TS_escr_X ≤ TS("&amp;tr&amp;")")),"")</f>
        <v>TS_lect_X ≤ TS(a) y TS_escr_X ≤ TS(a)</v>
      </c>
      <c r="O37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TS_lect_X ≤ TS(a) y TS_escr_X ≤ TS(a)</v>
      </c>
    </row>
    <row r="38" spans="1:15" s="1" customFormat="1" ht="18" customHeight="1">
      <c r="A38" s="5" t="s">
        <v>4</v>
      </c>
      <c r="B38" s="16">
        <f>IF(result="R",MAX(I38,J38),B37)</f>
        <v>2</v>
      </c>
      <c r="C38" s="16">
        <f>IF(result="W",I38,C37)</f>
        <v>2</v>
      </c>
      <c r="D38" s="17" t="str">
        <f>IF(result="W",elem&amp;tr,D37)</f>
        <v>Xa</v>
      </c>
      <c r="E38" s="17" t="str">
        <f>IF(op="","",IF(op="R",IF(TS_escr_X&gt;TS,"A","R"),IF(op="W",IF(TS_lect_X&gt;TS,"A",IF(TS_escr_X&gt;TS,"=","W")),"C")))</f>
        <v>A</v>
      </c>
      <c r="F38" s="18" t="str">
        <f>IF(OR(LEFT(A38,1)="R",LEFT(A38,1)="W",LEFT(A38,1)="C"),LEFT(A38,1),"")</f>
        <v>R</v>
      </c>
      <c r="G38" s="18" t="str">
        <f>MID(A38,2,1)</f>
        <v>b</v>
      </c>
      <c r="H38" s="18" t="str">
        <f>IF(OR(op="R",op="W"),MID(A38,4,1),"")</f>
        <v>X</v>
      </c>
      <c r="I38" s="17">
        <f>VLOOKUP("TS_"&amp;G38,tbl_TS_tr,2)</f>
        <v>1</v>
      </c>
      <c r="J38" s="17">
        <f t="shared" si="3"/>
        <v>2</v>
      </c>
      <c r="K38" s="17">
        <f t="shared" si="3"/>
        <v>2</v>
      </c>
      <c r="L38" s="7" t="str">
        <f>IF(result="","",tr&amp;IF(result="R"," lee "&amp;elem,IF(result="W"," modifica "&amp;elem,IF(result="A"," ABORTA",IF(result="="," no modifica (Thomas)"," VALIDADA")))))</f>
        <v>b ABORTA</v>
      </c>
      <c r="M38" s="1" t="str">
        <f>IF(op="R","TS_escr_X "&amp;IF(TS_escr_X&gt;TS,"&gt;","≤")&amp;" TS("&amp;tr&amp;")","")</f>
        <v>TS_escr_X &gt; TS(b)</v>
      </c>
      <c r="N38" s="1">
        <f>IF(op="W",IF(TS_lect_X&gt;TS,"TS_lect_X &gt; TS("&amp;tr&amp;")","TS_lect_X ≤ TS("&amp;tr&amp;") y "&amp;IF(TS_escr_X&gt;TS,"TS_escr_X &gt; TS("&amp;tr&amp;")","TS_escr_X ≤ TS("&amp;tr&amp;")")),"")</f>
      </c>
      <c r="O38" s="1" t="str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  <v>TS_escr_X &gt; TS(b)</v>
      </c>
    </row>
    <row r="39" spans="1:15" s="1" customFormat="1" ht="18" customHeight="1">
      <c r="A39" s="5"/>
      <c r="B39" s="16">
        <f>IF(result="R",MAX(I39,J39),B38)</f>
        <v>2</v>
      </c>
      <c r="C39" s="16">
        <f>IF(result="W",I39,C38)</f>
        <v>2</v>
      </c>
      <c r="D39" s="17" t="str">
        <f>IF(result="W",elem&amp;tr,D38)</f>
        <v>Xa</v>
      </c>
      <c r="E39" s="17">
        <f>IF(op="","",IF(op="R",IF(TS_escr_X&gt;TS,"A","R"),IF(op="W",IF(TS_lect_X&gt;TS,"A",IF(TS_escr_X&gt;TS,"=","W")),"C")))</f>
      </c>
      <c r="F39" s="18">
        <f>IF(OR(LEFT(A39,1)="R",LEFT(A39,1)="W",LEFT(A39,1)="C"),LEFT(A39,1),"")</f>
      </c>
      <c r="G39" s="18">
        <f>MID(A39,2,1)</f>
      </c>
      <c r="H39" s="18">
        <f>IF(OR(op="R",op="W"),MID(A39,4,1),"")</f>
      </c>
      <c r="I39" s="17" t="e">
        <f>VLOOKUP("TS_"&amp;G39,tbl_TS_tr,2)</f>
        <v>#N/A</v>
      </c>
      <c r="J39" s="17">
        <f t="shared" si="3"/>
        <v>2</v>
      </c>
      <c r="K39" s="17">
        <f t="shared" si="3"/>
        <v>2</v>
      </c>
      <c r="L39" s="7">
        <f>IF(result="","",tr&amp;IF(result="R"," lee "&amp;elem,IF(result="W"," modifica "&amp;elem,IF(result="A"," ABORTA",IF(result="="," no modifica (Thomas)"," VALIDADA")))))</f>
      </c>
      <c r="M39" s="1">
        <f>IF(op="R","TS_escr_X "&amp;IF(TS_escr_X&gt;TS,"&gt;","≤")&amp;" TS("&amp;tr&amp;")","")</f>
      </c>
      <c r="N39" s="1">
        <f>IF(op="W",IF(TS_lect_X&gt;TS,"TS_lect_X &gt; TS("&amp;tr&amp;")","TS_lect_X ≤ TS("&amp;tr&amp;") y "&amp;IF(TS_escr_X&gt;TS,"TS_escr_X &gt; TS("&amp;tr&amp;")","TS_escr_X ≤ TS("&amp;tr&amp;")")),"")</f>
      </c>
      <c r="O39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  <row r="40" spans="1:15" s="1" customFormat="1" ht="18" customHeight="1">
      <c r="A40" s="5" t="s">
        <v>9</v>
      </c>
      <c r="B40" s="16">
        <f>IF(result="R",MAX(I40,J40),B39)</f>
        <v>2</v>
      </c>
      <c r="C40" s="16">
        <f>IF(result="W",I40,C39)</f>
        <v>2</v>
      </c>
      <c r="D40" s="17" t="str">
        <f>IF(result="W",elem&amp;tr,D39)</f>
        <v>Xa</v>
      </c>
      <c r="E40" s="17" t="str">
        <f>IF(op="","",IF(op="R",IF(TS_escr_X&gt;TS,"A","R"),IF(op="W",IF(TS_lect_X&gt;TS,"A",IF(TS_escr_X&gt;TS,"=","W")),"C")))</f>
        <v>C</v>
      </c>
      <c r="F40" s="18" t="str">
        <f>IF(OR(LEFT(A40,1)="R",LEFT(A40,1)="W",LEFT(A40,1)="C"),LEFT(A40,1),"")</f>
        <v>C</v>
      </c>
      <c r="G40" s="18" t="str">
        <f>MID(A40,2,1)</f>
        <v>a</v>
      </c>
      <c r="H40" s="18">
        <f>IF(OR(op="R",op="W"),MID(A40,4,1),"")</f>
      </c>
      <c r="I40" s="17">
        <f>VLOOKUP("TS_"&amp;G40,tbl_TS_tr,2)</f>
        <v>2</v>
      </c>
      <c r="J40" s="17">
        <f t="shared" si="3"/>
        <v>2</v>
      </c>
      <c r="K40" s="17">
        <f t="shared" si="3"/>
        <v>2</v>
      </c>
      <c r="L40" s="7" t="str">
        <f>IF(result="","",tr&amp;IF(result="R"," lee "&amp;elem,IF(result="W"," modifica "&amp;elem,IF(result="A"," ABORTA",IF(result="="," no modifica (Thomas)"," VALIDADA")))))</f>
        <v>a VALIDADA</v>
      </c>
      <c r="M40" s="1">
        <f>IF(op="R","TS_escr_X "&amp;IF(TS_escr_X&gt;TS,"&gt;","≤")&amp;" TS("&amp;tr&amp;")","")</f>
      </c>
      <c r="N40" s="1">
        <f>IF(op="W",IF(TS_lect_X&gt;TS,"TS_lect_X &gt; TS("&amp;tr&amp;")","TS_lect_X ≤ TS("&amp;tr&amp;") y "&amp;IF(TS_escr_X&gt;TS,"TS_escr_X &gt; TS("&amp;tr&amp;")","TS_escr_X ≤ TS("&amp;tr&amp;")")),"")</f>
      </c>
      <c r="O40" s="1">
        <f>IF(op="R","TS_escr_X "&amp;IF(TS_escr_X&gt;TS,"&gt;","≤")&amp;" TS("&amp;tr&amp;")",IF(op="W",IF(TS_lect_X&gt;TS,"TS_lect_X &gt; TS("&amp;tr&amp;")","TS_lect_X ≤ TS("&amp;tr&amp;") y "&amp;IF(TS_escr_X&gt;TS,"TS_escr_X &gt; TS("&amp;tr&amp;")","TS_escr_X ≤ TS("&amp;tr&amp;")")),""))</f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Velilla</dc:creator>
  <cp:keywords/>
  <dc:description/>
  <cp:lastModifiedBy>SV</cp:lastModifiedBy>
  <dcterms:created xsi:type="dcterms:W3CDTF">2013-06-03T19:52:44Z</dcterms:created>
  <dcterms:modified xsi:type="dcterms:W3CDTF">2013-06-06T07:18:35Z</dcterms:modified>
  <cp:category/>
  <cp:version/>
  <cp:contentType/>
  <cp:contentStatus/>
</cp:coreProperties>
</file>